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W:\Research Reporting\Budget Templates\"/>
    </mc:Choice>
  </mc:AlternateContent>
  <xr:revisionPtr revIDLastSave="0" documentId="13_ncr:1_{72B19525-CC96-464F-B410-ECCA450E94FD}" xr6:coauthVersionLast="47" xr6:coauthVersionMax="47" xr10:uidLastSave="{00000000-0000-0000-0000-000000000000}"/>
  <workbookProtection workbookAlgorithmName="SHA-512" workbookHashValue="sdx5S3rNTaPP4ssRfjiyfXEjYJfxOa/Plf8TXBp7X8wWMeemlde9LW21AYMx5kTl6hAceZS/LiUS0uSfEQWq4w==" workbookSaltValue="keLodc0IXJhy+yBM0VJqqg==" workbookSpinCount="100000" lockStructure="1"/>
  <bookViews>
    <workbookView xWindow="-120" yWindow="-120" windowWidth="29040" windowHeight="15720" activeTab="1" xr2:uid="{00000000-000D-0000-FFFF-FFFF00000000}"/>
  </bookViews>
  <sheets>
    <sheet name="Non-Federal Budget Summary" sheetId="8" r:id="rId1"/>
    <sheet name="Non-Federal Detail" sheetId="4" r:id="rId2"/>
    <sheet name="Month Lookup" sheetId="12" state="hidden" r:id="rId3"/>
    <sheet name="SubAwards" sheetId="5" r:id="rId4"/>
    <sheet name="Travel Details" sheetId="9" r:id="rId5"/>
    <sheet name="Cost Share" sheetId="14" r:id="rId6"/>
  </sheets>
  <definedNames>
    <definedName name="Fringe" localSheetId="5">FringeRates6[#All]</definedName>
    <definedName name="Fringe">FringeRates[#All]</definedName>
    <definedName name="Month" localSheetId="5">#REF!</definedName>
    <definedName name="Month" localSheetId="1">#REF!</definedName>
    <definedName name="Month">#REF!</definedName>
    <definedName name="MonthAppointment" localSheetId="5">#REF!</definedName>
    <definedName name="MonthAppointment" localSheetId="1">#REF!</definedName>
    <definedName name="MonthAppointment">#REF!</definedName>
    <definedName name="Months">#REF!</definedName>
    <definedName name="_xlnm.Print_Area" localSheetId="0">'Non-Federal Budget Summary'!$A$1:$O$42</definedName>
    <definedName name="RoleCategory" localSheetId="5">#REF!</definedName>
    <definedName name="RoleCategory" localSheetId="1">#REF!</definedName>
    <definedName name="RoleCatego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2" i="14" l="1"/>
  <c r="I90" i="14"/>
  <c r="I89" i="14"/>
  <c r="I88" i="14"/>
  <c r="I91" i="14" s="1"/>
  <c r="I93" i="14" l="1"/>
  <c r="H91" i="14" l="1"/>
  <c r="H93" i="14" s="1"/>
  <c r="G91" i="14"/>
  <c r="G93" i="14" s="1"/>
  <c r="F91" i="14"/>
  <c r="F93" i="14" s="1"/>
  <c r="L3" i="8" l="1"/>
  <c r="J11" i="14" l="1"/>
  <c r="AC80" i="4"/>
  <c r="X80" i="4"/>
  <c r="S80" i="4"/>
  <c r="N80" i="4"/>
  <c r="N79" i="14" s="1"/>
  <c r="I80" i="4"/>
  <c r="I79" i="14" l="1"/>
  <c r="M3" i="8"/>
  <c r="S79" i="14"/>
  <c r="AC79" i="14"/>
  <c r="X79" i="14"/>
  <c r="L15" i="4" l="1"/>
  <c r="D1" i="8" l="1"/>
  <c r="AC75" i="14"/>
  <c r="X75" i="14"/>
  <c r="S75" i="14"/>
  <c r="N75" i="14"/>
  <c r="I75" i="14"/>
  <c r="AC70" i="14"/>
  <c r="X70" i="14"/>
  <c r="S70" i="14"/>
  <c r="N70" i="14"/>
  <c r="I70" i="14"/>
  <c r="AC67" i="14"/>
  <c r="X67" i="14"/>
  <c r="S67" i="14"/>
  <c r="N67" i="14"/>
  <c r="I67" i="14"/>
  <c r="AC61" i="14"/>
  <c r="X61" i="14"/>
  <c r="S61" i="14"/>
  <c r="N61" i="14"/>
  <c r="I61" i="14"/>
  <c r="F61" i="14"/>
  <c r="AC58" i="14"/>
  <c r="X58" i="14"/>
  <c r="S58" i="14"/>
  <c r="N58" i="14"/>
  <c r="I58" i="14"/>
  <c r="AC51" i="14"/>
  <c r="X51" i="14"/>
  <c r="S51" i="14"/>
  <c r="N51" i="14"/>
  <c r="I51" i="14"/>
  <c r="AC48" i="14"/>
  <c r="X48" i="14"/>
  <c r="S48" i="14"/>
  <c r="N48" i="14"/>
  <c r="I48" i="14"/>
  <c r="O45" i="14"/>
  <c r="J45" i="14"/>
  <c r="F45" i="14"/>
  <c r="AA41" i="14"/>
  <c r="V41" i="14"/>
  <c r="Q41" i="14"/>
  <c r="L41" i="14"/>
  <c r="J41" i="14"/>
  <c r="O41" i="14" s="1"/>
  <c r="G41" i="14"/>
  <c r="H41" i="14" s="1"/>
  <c r="AA40" i="14"/>
  <c r="V40" i="14"/>
  <c r="Q40" i="14"/>
  <c r="L40" i="14"/>
  <c r="J40" i="14"/>
  <c r="O40" i="14" s="1"/>
  <c r="G40" i="14"/>
  <c r="H40" i="14" s="1"/>
  <c r="AA39" i="14"/>
  <c r="V39" i="14"/>
  <c r="Q39" i="14"/>
  <c r="L39" i="14"/>
  <c r="J39" i="14"/>
  <c r="O39" i="14" s="1"/>
  <c r="G39" i="14"/>
  <c r="H39" i="14" s="1"/>
  <c r="AA38" i="14"/>
  <c r="V38" i="14"/>
  <c r="Q38" i="14"/>
  <c r="L38" i="14"/>
  <c r="J38" i="14"/>
  <c r="O38" i="14" s="1"/>
  <c r="G38" i="14"/>
  <c r="H38" i="14" s="1"/>
  <c r="AA37" i="14"/>
  <c r="V37" i="14"/>
  <c r="Q37" i="14"/>
  <c r="L37" i="14"/>
  <c r="J37" i="14"/>
  <c r="O37" i="14" s="1"/>
  <c r="G37" i="14"/>
  <c r="H37" i="14" s="1"/>
  <c r="AA36" i="14"/>
  <c r="V36" i="14"/>
  <c r="Q36" i="14"/>
  <c r="L36" i="14"/>
  <c r="J36" i="14"/>
  <c r="O36" i="14" s="1"/>
  <c r="G36" i="14"/>
  <c r="H36" i="14" s="1"/>
  <c r="AA35" i="14"/>
  <c r="V35" i="14"/>
  <c r="Q35" i="14"/>
  <c r="L35" i="14"/>
  <c r="J35" i="14"/>
  <c r="O35" i="14" s="1"/>
  <c r="G35" i="14"/>
  <c r="H35" i="14" s="1"/>
  <c r="AA34" i="14"/>
  <c r="V34" i="14"/>
  <c r="Q34" i="14"/>
  <c r="L34" i="14"/>
  <c r="J34" i="14"/>
  <c r="O34" i="14" s="1"/>
  <c r="G34" i="14"/>
  <c r="H34" i="14" s="1"/>
  <c r="AA33" i="14"/>
  <c r="V33" i="14"/>
  <c r="Q33" i="14"/>
  <c r="L33" i="14"/>
  <c r="J33" i="14"/>
  <c r="O33" i="14" s="1"/>
  <c r="G33" i="14"/>
  <c r="H33" i="14" s="1"/>
  <c r="AA32" i="14"/>
  <c r="V32" i="14"/>
  <c r="Q32" i="14"/>
  <c r="L32" i="14"/>
  <c r="J32" i="14"/>
  <c r="O32" i="14" s="1"/>
  <c r="G32" i="14"/>
  <c r="H32" i="14" s="1"/>
  <c r="AA31" i="14"/>
  <c r="V31" i="14"/>
  <c r="Q31" i="14"/>
  <c r="L31" i="14"/>
  <c r="J31" i="14"/>
  <c r="O31" i="14" s="1"/>
  <c r="G31" i="14"/>
  <c r="H31" i="14" s="1"/>
  <c r="AA30" i="14"/>
  <c r="V30" i="14"/>
  <c r="Q30" i="14"/>
  <c r="L30" i="14"/>
  <c r="J30" i="14"/>
  <c r="O30" i="14" s="1"/>
  <c r="G30" i="14"/>
  <c r="H30" i="14" s="1"/>
  <c r="AA29" i="14"/>
  <c r="V29" i="14"/>
  <c r="Q29" i="14"/>
  <c r="L29" i="14"/>
  <c r="J29" i="14"/>
  <c r="O29" i="14" s="1"/>
  <c r="G29" i="14"/>
  <c r="H29" i="14" s="1"/>
  <c r="I29" i="14" s="1"/>
  <c r="AA28" i="14"/>
  <c r="V28" i="14"/>
  <c r="Q28" i="14"/>
  <c r="L28" i="14"/>
  <c r="J28" i="14"/>
  <c r="O28" i="14" s="1"/>
  <c r="G28" i="14"/>
  <c r="H28" i="14" s="1"/>
  <c r="I28" i="14" s="1"/>
  <c r="AA27" i="14"/>
  <c r="V27" i="14"/>
  <c r="Q27" i="14"/>
  <c r="L27" i="14"/>
  <c r="J27" i="14"/>
  <c r="O27" i="14" s="1"/>
  <c r="G27" i="14"/>
  <c r="H27" i="14" s="1"/>
  <c r="I27" i="14" s="1"/>
  <c r="AA26" i="14"/>
  <c r="V26" i="14"/>
  <c r="Q26" i="14"/>
  <c r="L26" i="14"/>
  <c r="J26" i="14"/>
  <c r="O26" i="14" s="1"/>
  <c r="G26" i="14"/>
  <c r="H26" i="14" s="1"/>
  <c r="I26" i="14" s="1"/>
  <c r="AA25" i="14"/>
  <c r="V25" i="14"/>
  <c r="Q25" i="14"/>
  <c r="L25" i="14"/>
  <c r="J25" i="14"/>
  <c r="O25" i="14" s="1"/>
  <c r="G25" i="14"/>
  <c r="H25" i="14" s="1"/>
  <c r="I25" i="14" s="1"/>
  <c r="AA24" i="14"/>
  <c r="V24" i="14"/>
  <c r="Q24" i="14"/>
  <c r="L24" i="14"/>
  <c r="J24" i="14"/>
  <c r="O24" i="14" s="1"/>
  <c r="G24" i="14"/>
  <c r="H24" i="14" s="1"/>
  <c r="I24" i="14" s="1"/>
  <c r="AA23" i="14"/>
  <c r="V23" i="14"/>
  <c r="Q23" i="14"/>
  <c r="L23" i="14"/>
  <c r="J23" i="14"/>
  <c r="O23" i="14" s="1"/>
  <c r="G23" i="14"/>
  <c r="H23" i="14" s="1"/>
  <c r="I23" i="14" s="1"/>
  <c r="AA22" i="14"/>
  <c r="V22" i="14"/>
  <c r="Q22" i="14"/>
  <c r="L22" i="14"/>
  <c r="J22" i="14"/>
  <c r="G22" i="14"/>
  <c r="H22" i="14" s="1"/>
  <c r="AA21" i="14"/>
  <c r="V21" i="14"/>
  <c r="Q21" i="14"/>
  <c r="L21" i="14"/>
  <c r="J21" i="14"/>
  <c r="G21" i="14"/>
  <c r="H21" i="14" s="1"/>
  <c r="I21" i="14" s="1"/>
  <c r="AA20" i="14"/>
  <c r="V20" i="14"/>
  <c r="Q20" i="14"/>
  <c r="L20" i="14"/>
  <c r="J20" i="14"/>
  <c r="G20" i="14"/>
  <c r="H20" i="14" s="1"/>
  <c r="I20" i="14" s="1"/>
  <c r="AA19" i="14"/>
  <c r="V19" i="14"/>
  <c r="Q19" i="14"/>
  <c r="L19" i="14"/>
  <c r="J19" i="14"/>
  <c r="G19" i="14"/>
  <c r="H19" i="14" s="1"/>
  <c r="I19" i="14" s="1"/>
  <c r="AA18" i="14"/>
  <c r="V18" i="14"/>
  <c r="Q18" i="14"/>
  <c r="L18" i="14"/>
  <c r="J18" i="14"/>
  <c r="G18" i="14"/>
  <c r="H18" i="14" s="1"/>
  <c r="I18" i="14" s="1"/>
  <c r="AA17" i="14"/>
  <c r="V17" i="14"/>
  <c r="Q17" i="14"/>
  <c r="L17" i="14"/>
  <c r="J17" i="14"/>
  <c r="G17" i="14"/>
  <c r="H17" i="14" s="1"/>
  <c r="I17" i="14" s="1"/>
  <c r="AA16" i="14"/>
  <c r="V16" i="14"/>
  <c r="Q16" i="14"/>
  <c r="L16" i="14"/>
  <c r="J16" i="14"/>
  <c r="G16" i="14"/>
  <c r="AA15" i="14"/>
  <c r="V15" i="14"/>
  <c r="Q15" i="14"/>
  <c r="L15" i="14"/>
  <c r="J15" i="14"/>
  <c r="G15" i="14"/>
  <c r="H15" i="14" s="1"/>
  <c r="I15" i="14" s="1"/>
  <c r="AA14" i="14"/>
  <c r="V14" i="14"/>
  <c r="Q14" i="14"/>
  <c r="L14" i="14"/>
  <c r="J14" i="14"/>
  <c r="G14" i="14"/>
  <c r="H14" i="14" s="1"/>
  <c r="I14" i="14" s="1"/>
  <c r="AA13" i="14"/>
  <c r="V13" i="14"/>
  <c r="Q13" i="14"/>
  <c r="L13" i="14"/>
  <c r="J13" i="14"/>
  <c r="G13" i="14"/>
  <c r="H13" i="14" s="1"/>
  <c r="I13" i="14" s="1"/>
  <c r="AA12" i="14"/>
  <c r="V12" i="14"/>
  <c r="Q12" i="14"/>
  <c r="L12" i="14"/>
  <c r="J12" i="14"/>
  <c r="G12" i="14"/>
  <c r="H12" i="14" s="1"/>
  <c r="I12" i="14" s="1"/>
  <c r="AA11" i="14"/>
  <c r="V11" i="14"/>
  <c r="Q11" i="14"/>
  <c r="L11" i="14"/>
  <c r="G11" i="14"/>
  <c r="H11" i="14" s="1"/>
  <c r="A11" i="14"/>
  <c r="AD5" i="14"/>
  <c r="AC5" i="14"/>
  <c r="AB5" i="14"/>
  <c r="S5" i="14"/>
  <c r="R5" i="14"/>
  <c r="Q5" i="14"/>
  <c r="J11" i="4"/>
  <c r="Q12" i="4"/>
  <c r="S5" i="4"/>
  <c r="R5" i="4"/>
  <c r="Q5" i="4"/>
  <c r="AF22" i="14" l="1"/>
  <c r="AH31" i="14"/>
  <c r="AG14" i="14"/>
  <c r="AG11" i="14"/>
  <c r="AH41" i="14"/>
  <c r="AF18" i="14"/>
  <c r="AH12" i="14"/>
  <c r="AF27" i="14"/>
  <c r="AH32" i="14"/>
  <c r="M12" i="14"/>
  <c r="N12" i="14" s="1"/>
  <c r="AH19" i="14"/>
  <c r="AG23" i="14"/>
  <c r="AD61" i="14"/>
  <c r="AH18" i="14"/>
  <c r="AH26" i="14"/>
  <c r="AH38" i="14"/>
  <c r="AF41" i="14"/>
  <c r="AE16" i="14"/>
  <c r="AE38" i="14"/>
  <c r="AG12" i="14"/>
  <c r="M16" i="14"/>
  <c r="N16" i="14" s="1"/>
  <c r="AH22" i="14"/>
  <c r="AF20" i="14"/>
  <c r="AG35" i="14"/>
  <c r="AF15" i="14"/>
  <c r="AH16" i="14"/>
  <c r="AG30" i="14"/>
  <c r="AG34" i="14"/>
  <c r="AG15" i="14"/>
  <c r="AH25" i="14"/>
  <c r="AF28" i="14"/>
  <c r="AG29" i="14"/>
  <c r="AF33" i="14"/>
  <c r="AH34" i="14"/>
  <c r="AG39" i="14"/>
  <c r="AF30" i="14"/>
  <c r="AD67" i="14"/>
  <c r="M14" i="14"/>
  <c r="N14" i="14" s="1"/>
  <c r="O16" i="14"/>
  <c r="T16" i="14" s="1"/>
  <c r="W16" i="14" s="1"/>
  <c r="X16" i="14" s="1"/>
  <c r="AH17" i="14"/>
  <c r="AH23" i="14"/>
  <c r="AE34" i="14"/>
  <c r="AF39" i="14"/>
  <c r="AH40" i="14"/>
  <c r="AF13" i="14"/>
  <c r="AH15" i="14"/>
  <c r="AF26" i="14"/>
  <c r="M11" i="14"/>
  <c r="N11" i="14" s="1"/>
  <c r="AF24" i="14"/>
  <c r="AG25" i="14"/>
  <c r="AF36" i="14"/>
  <c r="AH13" i="14"/>
  <c r="AH14" i="14"/>
  <c r="AF16" i="14"/>
  <c r="AH21" i="14"/>
  <c r="AF25" i="14"/>
  <c r="AH27" i="14"/>
  <c r="AG31" i="14"/>
  <c r="AF32" i="14"/>
  <c r="AH37" i="14"/>
  <c r="AG38" i="14"/>
  <c r="AD75" i="14"/>
  <c r="AG13" i="14"/>
  <c r="AF17" i="14"/>
  <c r="AF23" i="14"/>
  <c r="AG33" i="14"/>
  <c r="AF34" i="14"/>
  <c r="AF40" i="14"/>
  <c r="AH28" i="14"/>
  <c r="AE30" i="14"/>
  <c r="AH33" i="14"/>
  <c r="AH39" i="14"/>
  <c r="AF11" i="14"/>
  <c r="AF12" i="14"/>
  <c r="M13" i="14"/>
  <c r="N13" i="14" s="1"/>
  <c r="AF19" i="14"/>
  <c r="AG26" i="14"/>
  <c r="AF29" i="14"/>
  <c r="AF35" i="14"/>
  <c r="AG41" i="14"/>
  <c r="AD48" i="14"/>
  <c r="AH11" i="14"/>
  <c r="AF14" i="14"/>
  <c r="M15" i="14"/>
  <c r="N15" i="14" s="1"/>
  <c r="H16" i="14"/>
  <c r="I16" i="14" s="1"/>
  <c r="AF21" i="14"/>
  <c r="AG24" i="14"/>
  <c r="AH29" i="14"/>
  <c r="AH35" i="14"/>
  <c r="AF37" i="14"/>
  <c r="AH20" i="14"/>
  <c r="AH24" i="14"/>
  <c r="AH30" i="14"/>
  <c r="AF31" i="14"/>
  <c r="AH36" i="14"/>
  <c r="AG37" i="14"/>
  <c r="AF38" i="14"/>
  <c r="AE28" i="14"/>
  <c r="T31" i="14"/>
  <c r="R31" i="14"/>
  <c r="S31" i="14" s="1"/>
  <c r="O11" i="14"/>
  <c r="O12" i="14"/>
  <c r="O13" i="14"/>
  <c r="O14" i="14"/>
  <c r="O15" i="14"/>
  <c r="AG16" i="14"/>
  <c r="AG17" i="14"/>
  <c r="AG18" i="14"/>
  <c r="AG19" i="14"/>
  <c r="AG20" i="14"/>
  <c r="AG21" i="14"/>
  <c r="AG22" i="14"/>
  <c r="AE25" i="14"/>
  <c r="AG28" i="14"/>
  <c r="AE32" i="14"/>
  <c r="AE36" i="14"/>
  <c r="AE40" i="14"/>
  <c r="AD70" i="14"/>
  <c r="T35" i="14"/>
  <c r="R35" i="14"/>
  <c r="S35" i="14" s="1"/>
  <c r="T39" i="14"/>
  <c r="R39" i="14"/>
  <c r="S39" i="14" s="1"/>
  <c r="AE22" i="14"/>
  <c r="T27" i="14"/>
  <c r="R27" i="14"/>
  <c r="S27" i="14" s="1"/>
  <c r="T32" i="14"/>
  <c r="R32" i="14"/>
  <c r="S32" i="14" s="1"/>
  <c r="T36" i="14"/>
  <c r="R36" i="14"/>
  <c r="S36" i="14" s="1"/>
  <c r="T40" i="14"/>
  <c r="R40" i="14"/>
  <c r="S40" i="14" s="1"/>
  <c r="T25" i="14"/>
  <c r="R25" i="14"/>
  <c r="S25" i="14" s="1"/>
  <c r="AE17" i="14"/>
  <c r="AE18" i="14"/>
  <c r="AE19" i="14"/>
  <c r="AE20" i="14"/>
  <c r="AE21" i="14"/>
  <c r="T24" i="14"/>
  <c r="R24" i="14"/>
  <c r="S24" i="14" s="1"/>
  <c r="AE27" i="14"/>
  <c r="AE29" i="14"/>
  <c r="AE33" i="14"/>
  <c r="AE37" i="14"/>
  <c r="AE41" i="14"/>
  <c r="AD58" i="14"/>
  <c r="I11" i="14"/>
  <c r="AE24" i="14"/>
  <c r="AG27" i="14"/>
  <c r="T29" i="14"/>
  <c r="R29" i="14"/>
  <c r="S29" i="14" s="1"/>
  <c r="AG32" i="14"/>
  <c r="T33" i="14"/>
  <c r="R33" i="14"/>
  <c r="S33" i="14" s="1"/>
  <c r="AG36" i="14"/>
  <c r="T37" i="14"/>
  <c r="R37" i="14"/>
  <c r="S37" i="14" s="1"/>
  <c r="AG40" i="14"/>
  <c r="T41" i="14"/>
  <c r="R41" i="14"/>
  <c r="S41" i="14" s="1"/>
  <c r="T26" i="14"/>
  <c r="R26" i="14"/>
  <c r="S26" i="14" s="1"/>
  <c r="AE11" i="14"/>
  <c r="AE13" i="14"/>
  <c r="I22" i="14"/>
  <c r="T23" i="14"/>
  <c r="R23" i="14"/>
  <c r="S23" i="14" s="1"/>
  <c r="AE26" i="14"/>
  <c r="T30" i="14"/>
  <c r="R30" i="14"/>
  <c r="S30" i="14" s="1"/>
  <c r="T34" i="14"/>
  <c r="R34" i="14"/>
  <c r="S34" i="14" s="1"/>
  <c r="T38" i="14"/>
  <c r="R38" i="14"/>
  <c r="S38" i="14" s="1"/>
  <c r="AD51" i="14"/>
  <c r="AE12" i="14"/>
  <c r="AE14" i="14"/>
  <c r="AE15" i="14"/>
  <c r="O17" i="14"/>
  <c r="M17" i="14"/>
  <c r="N17" i="14" s="1"/>
  <c r="O18" i="14"/>
  <c r="M18" i="14"/>
  <c r="N18" i="14" s="1"/>
  <c r="O19" i="14"/>
  <c r="M19" i="14"/>
  <c r="N19" i="14" s="1"/>
  <c r="O20" i="14"/>
  <c r="M20" i="14"/>
  <c r="N20" i="14" s="1"/>
  <c r="O21" i="14"/>
  <c r="M21" i="14"/>
  <c r="N21" i="14" s="1"/>
  <c r="O22" i="14"/>
  <c r="M22" i="14"/>
  <c r="N22" i="14" s="1"/>
  <c r="AE23" i="14"/>
  <c r="T28" i="14"/>
  <c r="R28" i="14"/>
  <c r="S28" i="14" s="1"/>
  <c r="AE31" i="14"/>
  <c r="AE35" i="14"/>
  <c r="AE39" i="14"/>
  <c r="M23" i="14"/>
  <c r="N23" i="14" s="1"/>
  <c r="M24" i="14"/>
  <c r="N24" i="14" s="1"/>
  <c r="M25" i="14"/>
  <c r="N25" i="14" s="1"/>
  <c r="M26" i="14"/>
  <c r="N26" i="14" s="1"/>
  <c r="M27" i="14"/>
  <c r="N27" i="14" s="1"/>
  <c r="M28" i="14"/>
  <c r="N28" i="14" s="1"/>
  <c r="M29" i="14"/>
  <c r="N29" i="14" s="1"/>
  <c r="M30" i="14"/>
  <c r="N30" i="14" s="1"/>
  <c r="M31" i="14"/>
  <c r="N31" i="14" s="1"/>
  <c r="M32" i="14"/>
  <c r="N32" i="14" s="1"/>
  <c r="M33" i="14"/>
  <c r="N33" i="14" s="1"/>
  <c r="M34" i="14"/>
  <c r="N34" i="14" s="1"/>
  <c r="M35" i="14"/>
  <c r="N35" i="14" s="1"/>
  <c r="M36" i="14"/>
  <c r="N36" i="14" s="1"/>
  <c r="M37" i="14"/>
  <c r="N37" i="14" s="1"/>
  <c r="M38" i="14"/>
  <c r="N38" i="14" s="1"/>
  <c r="M39" i="14"/>
  <c r="N39" i="14" s="1"/>
  <c r="M40" i="14"/>
  <c r="N40" i="14" s="1"/>
  <c r="M41" i="14"/>
  <c r="N41" i="14" s="1"/>
  <c r="I30" i="14"/>
  <c r="I31" i="14"/>
  <c r="I32" i="14"/>
  <c r="I33" i="14"/>
  <c r="I34" i="14"/>
  <c r="I35" i="14"/>
  <c r="I36" i="14"/>
  <c r="I37" i="14"/>
  <c r="I38" i="14"/>
  <c r="I39" i="14"/>
  <c r="I40" i="14"/>
  <c r="I41" i="14"/>
  <c r="H42" i="14" l="1"/>
  <c r="R16" i="14"/>
  <c r="S16" i="14" s="1"/>
  <c r="Y16" i="14"/>
  <c r="AB16" i="14" s="1"/>
  <c r="AC16" i="14" s="1"/>
  <c r="W33" i="14"/>
  <c r="X33" i="14" s="1"/>
  <c r="Y33" i="14"/>
  <c r="AB33" i="14" s="1"/>
  <c r="AC33" i="14" s="1"/>
  <c r="W28" i="14"/>
  <c r="X28" i="14" s="1"/>
  <c r="Y28" i="14"/>
  <c r="AB28" i="14" s="1"/>
  <c r="AC28" i="14" s="1"/>
  <c r="W40" i="14"/>
  <c r="X40" i="14" s="1"/>
  <c r="Y40" i="14"/>
  <c r="AB40" i="14" s="1"/>
  <c r="AC40" i="14" s="1"/>
  <c r="W31" i="14"/>
  <c r="X31" i="14" s="1"/>
  <c r="Y31" i="14"/>
  <c r="AB31" i="14" s="1"/>
  <c r="AC31" i="14" s="1"/>
  <c r="W30" i="14"/>
  <c r="X30" i="14" s="1"/>
  <c r="Y30" i="14"/>
  <c r="AB30" i="14" s="1"/>
  <c r="AC30" i="14" s="1"/>
  <c r="W41" i="14"/>
  <c r="X41" i="14" s="1"/>
  <c r="Y41" i="14"/>
  <c r="AB41" i="14" s="1"/>
  <c r="AC41" i="14" s="1"/>
  <c r="W23" i="14"/>
  <c r="X23" i="14" s="1"/>
  <c r="Y23" i="14"/>
  <c r="AB23" i="14" s="1"/>
  <c r="AC23" i="14" s="1"/>
  <c r="W29" i="14"/>
  <c r="X29" i="14" s="1"/>
  <c r="Y29" i="14"/>
  <c r="AB29" i="14" s="1"/>
  <c r="AC29" i="14" s="1"/>
  <c r="W36" i="14"/>
  <c r="X36" i="14" s="1"/>
  <c r="Y36" i="14"/>
  <c r="AB36" i="14" s="1"/>
  <c r="AC36" i="14" s="1"/>
  <c r="W39" i="14"/>
  <c r="X39" i="14" s="1"/>
  <c r="Y39" i="14"/>
  <c r="AB39" i="14" s="1"/>
  <c r="AC39" i="14" s="1"/>
  <c r="W38" i="14"/>
  <c r="X38" i="14" s="1"/>
  <c r="Y38" i="14"/>
  <c r="AB38" i="14" s="1"/>
  <c r="AC38" i="14" s="1"/>
  <c r="W26" i="14"/>
  <c r="X26" i="14" s="1"/>
  <c r="Y26" i="14"/>
  <c r="AB26" i="14" s="1"/>
  <c r="AC26" i="14" s="1"/>
  <c r="W37" i="14"/>
  <c r="X37" i="14" s="1"/>
  <c r="Y37" i="14"/>
  <c r="AB37" i="14" s="1"/>
  <c r="AC37" i="14" s="1"/>
  <c r="W32" i="14"/>
  <c r="X32" i="14" s="1"/>
  <c r="Y32" i="14"/>
  <c r="AB32" i="14" s="1"/>
  <c r="AC32" i="14" s="1"/>
  <c r="W35" i="14"/>
  <c r="X35" i="14" s="1"/>
  <c r="Y35" i="14"/>
  <c r="AB35" i="14" s="1"/>
  <c r="AC35" i="14" s="1"/>
  <c r="W34" i="14"/>
  <c r="X34" i="14" s="1"/>
  <c r="Y34" i="14"/>
  <c r="AB34" i="14" s="1"/>
  <c r="AC34" i="14" s="1"/>
  <c r="W24" i="14"/>
  <c r="X24" i="14" s="1"/>
  <c r="Y24" i="14"/>
  <c r="AB24" i="14" s="1"/>
  <c r="AC24" i="14" s="1"/>
  <c r="W25" i="14"/>
  <c r="X25" i="14" s="1"/>
  <c r="Y25" i="14"/>
  <c r="AB25" i="14" s="1"/>
  <c r="AC25" i="14" s="1"/>
  <c r="W27" i="14"/>
  <c r="X27" i="14" s="1"/>
  <c r="Y27" i="14"/>
  <c r="AB27" i="14" s="1"/>
  <c r="AC27" i="14" s="1"/>
  <c r="T14" i="14"/>
  <c r="R14" i="14"/>
  <c r="T15" i="14"/>
  <c r="R15" i="14"/>
  <c r="T19" i="14"/>
  <c r="R19" i="14"/>
  <c r="T13" i="14"/>
  <c r="R13" i="14"/>
  <c r="N42" i="14"/>
  <c r="T20" i="14"/>
  <c r="R20" i="14"/>
  <c r="T12" i="14"/>
  <c r="R12" i="14"/>
  <c r="M42" i="14"/>
  <c r="T22" i="14"/>
  <c r="R22" i="14"/>
  <c r="S22" i="14" s="1"/>
  <c r="T18" i="14"/>
  <c r="R18" i="14"/>
  <c r="T11" i="14"/>
  <c r="R11" i="14"/>
  <c r="I42" i="14"/>
  <c r="T21" i="14"/>
  <c r="R21" i="14"/>
  <c r="S21" i="14" s="1"/>
  <c r="T17" i="14"/>
  <c r="R17" i="14"/>
  <c r="S17" i="14" s="1"/>
  <c r="AD33" i="14" l="1"/>
  <c r="AD29" i="14"/>
  <c r="AD24" i="14"/>
  <c r="I44" i="14"/>
  <c r="AD26" i="14"/>
  <c r="AD25" i="14"/>
  <c r="AD41" i="14"/>
  <c r="AD23" i="14"/>
  <c r="AD28" i="14"/>
  <c r="AD32" i="14"/>
  <c r="AD39" i="14"/>
  <c r="AD37" i="14"/>
  <c r="AD35" i="14"/>
  <c r="AD16" i="14"/>
  <c r="W21" i="14"/>
  <c r="X21" i="14" s="1"/>
  <c r="Y21" i="14"/>
  <c r="AB21" i="14" s="1"/>
  <c r="AC21" i="14" s="1"/>
  <c r="AD34" i="14"/>
  <c r="W18" i="14"/>
  <c r="X18" i="14" s="1"/>
  <c r="Y18" i="14"/>
  <c r="AB18" i="14" s="1"/>
  <c r="AC18" i="14" s="1"/>
  <c r="W20" i="14"/>
  <c r="X20" i="14" s="1"/>
  <c r="Y20" i="14"/>
  <c r="AB20" i="14" s="1"/>
  <c r="AC20" i="14" s="1"/>
  <c r="W15" i="14"/>
  <c r="X15" i="14" s="1"/>
  <c r="Y15" i="14"/>
  <c r="AB15" i="14" s="1"/>
  <c r="AC15" i="14" s="1"/>
  <c r="W19" i="14"/>
  <c r="X19" i="14" s="1"/>
  <c r="Y19" i="14"/>
  <c r="AB19" i="14" s="1"/>
  <c r="AC19" i="14" s="1"/>
  <c r="W22" i="14"/>
  <c r="X22" i="14" s="1"/>
  <c r="Y22" i="14"/>
  <c r="AB22" i="14" s="1"/>
  <c r="AC22" i="14" s="1"/>
  <c r="AD30" i="14"/>
  <c r="W13" i="14"/>
  <c r="X13" i="14" s="1"/>
  <c r="Y13" i="14"/>
  <c r="AB13" i="14" s="1"/>
  <c r="AC13" i="14" s="1"/>
  <c r="W14" i="14"/>
  <c r="X14" i="14" s="1"/>
  <c r="Y14" i="14"/>
  <c r="AB14" i="14" s="1"/>
  <c r="AC14" i="14" s="1"/>
  <c r="AD31" i="14"/>
  <c r="AD38" i="14"/>
  <c r="AD36" i="14"/>
  <c r="W17" i="14"/>
  <c r="X17" i="14" s="1"/>
  <c r="Y17" i="14"/>
  <c r="AB17" i="14" s="1"/>
  <c r="AC17" i="14" s="1"/>
  <c r="W12" i="14"/>
  <c r="X12" i="14" s="1"/>
  <c r="Y12" i="14"/>
  <c r="AB12" i="14" s="1"/>
  <c r="AC12" i="14" s="1"/>
  <c r="AD27" i="14"/>
  <c r="AD40" i="14"/>
  <c r="N44" i="14"/>
  <c r="S14" i="14"/>
  <c r="R42" i="14"/>
  <c r="S11" i="14"/>
  <c r="S12" i="14"/>
  <c r="W11" i="14"/>
  <c r="Y11" i="14"/>
  <c r="AB11" i="14" s="1"/>
  <c r="S19" i="14"/>
  <c r="S13" i="14"/>
  <c r="S18" i="14"/>
  <c r="S20" i="14"/>
  <c r="S15" i="14"/>
  <c r="AC58" i="4"/>
  <c r="L16" i="8" s="1"/>
  <c r="AC51" i="4"/>
  <c r="L15" i="8" s="1"/>
  <c r="AC48" i="4"/>
  <c r="L14" i="8" s="1"/>
  <c r="AD18" i="14" l="1"/>
  <c r="AD20" i="14"/>
  <c r="AD14" i="14"/>
  <c r="AD12" i="14"/>
  <c r="AD13" i="14"/>
  <c r="AD17" i="14"/>
  <c r="AD21" i="14"/>
  <c r="AD15" i="14"/>
  <c r="AD19" i="14"/>
  <c r="AD22" i="14"/>
  <c r="S42" i="14"/>
  <c r="AB42" i="14"/>
  <c r="AC11" i="14"/>
  <c r="AC42" i="14" s="1"/>
  <c r="W42" i="14"/>
  <c r="X11" i="14"/>
  <c r="X42" i="14" s="1"/>
  <c r="Q14" i="4"/>
  <c r="G23" i="4"/>
  <c r="J23" i="4"/>
  <c r="L23" i="4"/>
  <c r="Q23" i="4"/>
  <c r="V23" i="4"/>
  <c r="AA23" i="4"/>
  <c r="E89" i="14" l="1"/>
  <c r="E88" i="14"/>
  <c r="S44" i="14"/>
  <c r="AD11" i="14"/>
  <c r="AD42" i="14" s="1"/>
  <c r="X44" i="14"/>
  <c r="AC44" i="14"/>
  <c r="AE23" i="4"/>
  <c r="AF23" i="4"/>
  <c r="AH23" i="4"/>
  <c r="AG23" i="4"/>
  <c r="H23" i="4"/>
  <c r="I23" i="4" s="1"/>
  <c r="M23" i="4"/>
  <c r="N23" i="4" s="1"/>
  <c r="O23" i="4"/>
  <c r="AD44" i="14" l="1"/>
  <c r="R23" i="4"/>
  <c r="S23" i="4" s="1"/>
  <c r="T23" i="4"/>
  <c r="AC75" i="4"/>
  <c r="AC70" i="4"/>
  <c r="AC67" i="4"/>
  <c r="AC61" i="4"/>
  <c r="W23" i="4" l="1"/>
  <c r="X23" i="4" s="1"/>
  <c r="Y23" i="4"/>
  <c r="AB23" i="4" s="1"/>
  <c r="AC23" i="4" s="1"/>
  <c r="AA12" i="4"/>
  <c r="AA13" i="4"/>
  <c r="AA14" i="4"/>
  <c r="AA15" i="4"/>
  <c r="AA16" i="4"/>
  <c r="AA17" i="4"/>
  <c r="AA18" i="4"/>
  <c r="AA19" i="4"/>
  <c r="AA20" i="4"/>
  <c r="AA21" i="4"/>
  <c r="AA22" i="4"/>
  <c r="AA24" i="4"/>
  <c r="AA25" i="4"/>
  <c r="AA26" i="4"/>
  <c r="AA27" i="4"/>
  <c r="AA28" i="4"/>
  <c r="AA29" i="4"/>
  <c r="AA30" i="4"/>
  <c r="AA31" i="4"/>
  <c r="AA32" i="4"/>
  <c r="AA33" i="4"/>
  <c r="AA34" i="4"/>
  <c r="AA35" i="4"/>
  <c r="AA36" i="4"/>
  <c r="AA37" i="4"/>
  <c r="AA38" i="4"/>
  <c r="AA39" i="4"/>
  <c r="AA40" i="4"/>
  <c r="AA41" i="4"/>
  <c r="AA11" i="4"/>
  <c r="V11" i="4"/>
  <c r="I48" i="4"/>
  <c r="D14" i="8" s="1"/>
  <c r="Q11" i="4"/>
  <c r="AD23" i="4" l="1"/>
  <c r="AG11" i="4"/>
  <c r="AH11" i="4"/>
  <c r="V12" i="4"/>
  <c r="AH12" i="4" s="1"/>
  <c r="V13" i="4"/>
  <c r="AH13" i="4" s="1"/>
  <c r="V14" i="4"/>
  <c r="AH14" i="4" s="1"/>
  <c r="V15" i="4"/>
  <c r="AH15" i="4" s="1"/>
  <c r="V16" i="4"/>
  <c r="AH16" i="4" s="1"/>
  <c r="V17" i="4"/>
  <c r="AH17" i="4" s="1"/>
  <c r="V18" i="4"/>
  <c r="AH18" i="4" s="1"/>
  <c r="V19" i="4"/>
  <c r="AH19" i="4" s="1"/>
  <c r="V20" i="4"/>
  <c r="AH20" i="4" s="1"/>
  <c r="V21" i="4"/>
  <c r="AH21" i="4" s="1"/>
  <c r="V22" i="4"/>
  <c r="AH22" i="4" s="1"/>
  <c r="V24" i="4"/>
  <c r="AH24" i="4" s="1"/>
  <c r="V25" i="4"/>
  <c r="AH25" i="4" s="1"/>
  <c r="V26" i="4"/>
  <c r="AH26" i="4" s="1"/>
  <c r="V27" i="4"/>
  <c r="AH27" i="4" s="1"/>
  <c r="V28" i="4"/>
  <c r="AH28" i="4" s="1"/>
  <c r="V29" i="4"/>
  <c r="AH29" i="4" s="1"/>
  <c r="V30" i="4"/>
  <c r="AH30" i="4" s="1"/>
  <c r="V31" i="4"/>
  <c r="AH31" i="4" s="1"/>
  <c r="V32" i="4"/>
  <c r="AH32" i="4" s="1"/>
  <c r="V33" i="4"/>
  <c r="AH33" i="4" s="1"/>
  <c r="V34" i="4"/>
  <c r="AH34" i="4" s="1"/>
  <c r="V35" i="4"/>
  <c r="AH35" i="4" s="1"/>
  <c r="V36" i="4"/>
  <c r="AH36" i="4" s="1"/>
  <c r="V37" i="4"/>
  <c r="AH37" i="4" s="1"/>
  <c r="V38" i="4"/>
  <c r="AH38" i="4" s="1"/>
  <c r="V39" i="4"/>
  <c r="AH39" i="4" s="1"/>
  <c r="V40" i="4"/>
  <c r="AH40" i="4" s="1"/>
  <c r="V41" i="4"/>
  <c r="AH41" i="4" s="1"/>
  <c r="Q13" i="4"/>
  <c r="Q15" i="4"/>
  <c r="Q16" i="4"/>
  <c r="Q17" i="4"/>
  <c r="Q18" i="4"/>
  <c r="Q19" i="4"/>
  <c r="Q20" i="4"/>
  <c r="Q21" i="4"/>
  <c r="Q22" i="4"/>
  <c r="Q24" i="4"/>
  <c r="Q25" i="4"/>
  <c r="Q26" i="4"/>
  <c r="Q27" i="4"/>
  <c r="Q28" i="4"/>
  <c r="Q29" i="4"/>
  <c r="Q30" i="4"/>
  <c r="Q31" i="4"/>
  <c r="Q32" i="4"/>
  <c r="Q33" i="4"/>
  <c r="Q34" i="4"/>
  <c r="Q35" i="4"/>
  <c r="Q36" i="4"/>
  <c r="Q37" i="4"/>
  <c r="Q38" i="4"/>
  <c r="Q39" i="4"/>
  <c r="Q40" i="4"/>
  <c r="Q41" i="4"/>
  <c r="L11" i="4"/>
  <c r="L12" i="4"/>
  <c r="L13" i="4"/>
  <c r="L14" i="4"/>
  <c r="L16" i="4"/>
  <c r="L17" i="4"/>
  <c r="L18" i="4"/>
  <c r="L19" i="4"/>
  <c r="L20" i="4"/>
  <c r="L21" i="4"/>
  <c r="L22" i="4"/>
  <c r="L24" i="4"/>
  <c r="L25" i="4"/>
  <c r="L26" i="4"/>
  <c r="L27" i="4"/>
  <c r="L28" i="4"/>
  <c r="L29" i="4"/>
  <c r="L30" i="4"/>
  <c r="L31" i="4"/>
  <c r="L32" i="4"/>
  <c r="L33" i="4"/>
  <c r="L34" i="4"/>
  <c r="L35" i="4"/>
  <c r="L36" i="4"/>
  <c r="L37" i="4"/>
  <c r="L38" i="4"/>
  <c r="L39" i="4"/>
  <c r="L40" i="4"/>
  <c r="L41" i="4"/>
  <c r="G11" i="4"/>
  <c r="O11" i="4"/>
  <c r="T11" i="4" s="1"/>
  <c r="J12" i="4"/>
  <c r="O12" i="4" s="1"/>
  <c r="J13" i="4"/>
  <c r="O13" i="4" s="1"/>
  <c r="T13" i="4" s="1"/>
  <c r="J14" i="4"/>
  <c r="J15" i="4"/>
  <c r="O15" i="4" s="1"/>
  <c r="T15" i="4" s="1"/>
  <c r="J16" i="4"/>
  <c r="O16" i="4" s="1"/>
  <c r="T16" i="4" s="1"/>
  <c r="J17" i="4"/>
  <c r="O17" i="4" s="1"/>
  <c r="J18" i="4"/>
  <c r="J19" i="4"/>
  <c r="O19" i="4" s="1"/>
  <c r="T19" i="4" s="1"/>
  <c r="J20" i="4"/>
  <c r="O20" i="4" s="1"/>
  <c r="J21" i="4"/>
  <c r="O21" i="4" s="1"/>
  <c r="T21" i="4" s="1"/>
  <c r="J22" i="4"/>
  <c r="J24" i="4"/>
  <c r="O24" i="4" s="1"/>
  <c r="T24" i="4" s="1"/>
  <c r="J25" i="4"/>
  <c r="O25" i="4" s="1"/>
  <c r="T25" i="4" s="1"/>
  <c r="J26" i="4"/>
  <c r="O26" i="4" s="1"/>
  <c r="J27" i="4"/>
  <c r="J28" i="4"/>
  <c r="O28" i="4" s="1"/>
  <c r="J29" i="4"/>
  <c r="O29" i="4" s="1"/>
  <c r="J30" i="4"/>
  <c r="O30" i="4" s="1"/>
  <c r="T30" i="4" s="1"/>
  <c r="J31" i="4"/>
  <c r="J32" i="4"/>
  <c r="O32" i="4" s="1"/>
  <c r="T32" i="4" s="1"/>
  <c r="J33" i="4"/>
  <c r="O33" i="4" s="1"/>
  <c r="T33" i="4" s="1"/>
  <c r="J34" i="4"/>
  <c r="O34" i="4" s="1"/>
  <c r="J35" i="4"/>
  <c r="J36" i="4"/>
  <c r="O36" i="4" s="1"/>
  <c r="T36" i="4" s="1"/>
  <c r="J37" i="4"/>
  <c r="O37" i="4" s="1"/>
  <c r="J38" i="4"/>
  <c r="O38" i="4" s="1"/>
  <c r="T38" i="4" s="1"/>
  <c r="J39" i="4"/>
  <c r="J40" i="4"/>
  <c r="O40" i="4" s="1"/>
  <c r="T40" i="4" s="1"/>
  <c r="J41" i="4"/>
  <c r="O41" i="4" s="1"/>
  <c r="T41" i="4" s="1"/>
  <c r="AF11" i="4" l="1"/>
  <c r="AE11" i="4"/>
  <c r="AF41" i="4"/>
  <c r="AF33" i="4"/>
  <c r="AF25" i="4"/>
  <c r="AF16" i="4"/>
  <c r="AG39" i="4"/>
  <c r="AG31" i="4"/>
  <c r="AG22" i="4"/>
  <c r="AG14" i="4"/>
  <c r="AF36" i="4"/>
  <c r="AF28" i="4"/>
  <c r="AF19" i="4"/>
  <c r="AF34" i="4"/>
  <c r="AF26" i="4"/>
  <c r="AF17" i="4"/>
  <c r="AG38" i="4"/>
  <c r="AG30" i="4"/>
  <c r="AG21" i="4"/>
  <c r="AG13" i="4"/>
  <c r="AG41" i="4"/>
  <c r="AG33" i="4"/>
  <c r="AG25" i="4"/>
  <c r="AG16" i="4"/>
  <c r="W40" i="4"/>
  <c r="X40" i="4" s="1"/>
  <c r="W24" i="4"/>
  <c r="X24" i="4" s="1"/>
  <c r="W32" i="4"/>
  <c r="X32" i="4" s="1"/>
  <c r="AF35" i="4"/>
  <c r="AF27" i="4"/>
  <c r="AF18" i="4"/>
  <c r="AG40" i="4"/>
  <c r="AG32" i="4"/>
  <c r="AG24" i="4"/>
  <c r="AG15" i="4"/>
  <c r="AF40" i="4"/>
  <c r="AF24" i="4"/>
  <c r="AF39" i="4"/>
  <c r="AF22" i="4"/>
  <c r="AF14" i="4"/>
  <c r="AG29" i="4"/>
  <c r="AG20" i="4"/>
  <c r="AG12" i="4"/>
  <c r="AG36" i="4"/>
  <c r="AG28" i="4"/>
  <c r="AG19" i="4"/>
  <c r="AF32" i="4"/>
  <c r="AF15" i="4"/>
  <c r="AF31" i="4"/>
  <c r="AG37" i="4"/>
  <c r="AF38" i="4"/>
  <c r="AF30" i="4"/>
  <c r="AF21" i="4"/>
  <c r="AF13" i="4"/>
  <c r="AF37" i="4"/>
  <c r="AF29" i="4"/>
  <c r="AF20" i="4"/>
  <c r="AF12" i="4"/>
  <c r="AG35" i="4"/>
  <c r="AG27" i="4"/>
  <c r="AG18" i="4"/>
  <c r="AG34" i="4"/>
  <c r="AG26" i="4"/>
  <c r="AG17" i="4"/>
  <c r="W41" i="4"/>
  <c r="X41" i="4" s="1"/>
  <c r="W33" i="4"/>
  <c r="X33" i="4" s="1"/>
  <c r="W25" i="4"/>
  <c r="X25" i="4" s="1"/>
  <c r="W16" i="4"/>
  <c r="X16" i="4" s="1"/>
  <c r="W38" i="4"/>
  <c r="X38" i="4" s="1"/>
  <c r="W30" i="4"/>
  <c r="X30" i="4" s="1"/>
  <c r="W21" i="4"/>
  <c r="X21" i="4" s="1"/>
  <c r="W13" i="4"/>
  <c r="X13" i="4" s="1"/>
  <c r="W15" i="4"/>
  <c r="X15" i="4" s="1"/>
  <c r="W19" i="4"/>
  <c r="X19" i="4" s="1"/>
  <c r="Y11" i="4"/>
  <c r="AB11" i="4" s="1"/>
  <c r="AC11" i="4" s="1"/>
  <c r="W11" i="4"/>
  <c r="X11" i="4" s="1"/>
  <c r="W36" i="4"/>
  <c r="X36" i="4" s="1"/>
  <c r="R17" i="4"/>
  <c r="S17" i="4" s="1"/>
  <c r="T17" i="4"/>
  <c r="W17" i="4" s="1"/>
  <c r="X17" i="4" s="1"/>
  <c r="R26" i="4"/>
  <c r="S26" i="4" s="1"/>
  <c r="T26" i="4"/>
  <c r="W26" i="4" s="1"/>
  <c r="X26" i="4" s="1"/>
  <c r="R29" i="4"/>
  <c r="S29" i="4" s="1"/>
  <c r="T29" i="4"/>
  <c r="W29" i="4" s="1"/>
  <c r="X29" i="4" s="1"/>
  <c r="R20" i="4"/>
  <c r="S20" i="4" s="1"/>
  <c r="T20" i="4"/>
  <c r="W20" i="4" s="1"/>
  <c r="X20" i="4" s="1"/>
  <c r="R28" i="4"/>
  <c r="S28" i="4" s="1"/>
  <c r="T28" i="4"/>
  <c r="W28" i="4" s="1"/>
  <c r="X28" i="4" s="1"/>
  <c r="R37" i="4"/>
  <c r="S37" i="4" s="1"/>
  <c r="T37" i="4"/>
  <c r="W37" i="4" s="1"/>
  <c r="X37" i="4" s="1"/>
  <c r="R12" i="4"/>
  <c r="S12" i="4" s="1"/>
  <c r="T12" i="4"/>
  <c r="W12" i="4" s="1"/>
  <c r="X12" i="4" s="1"/>
  <c r="R34" i="4"/>
  <c r="S34" i="4" s="1"/>
  <c r="T34" i="4"/>
  <c r="W34" i="4" s="1"/>
  <c r="X34" i="4" s="1"/>
  <c r="M35" i="4"/>
  <c r="N35" i="4" s="1"/>
  <c r="M27" i="4"/>
  <c r="N27" i="4" s="1"/>
  <c r="M18" i="4"/>
  <c r="N18" i="4" s="1"/>
  <c r="R38" i="4"/>
  <c r="S38" i="4" s="1"/>
  <c r="R30" i="4"/>
  <c r="S30" i="4" s="1"/>
  <c r="R21" i="4"/>
  <c r="S21" i="4" s="1"/>
  <c r="R13" i="4"/>
  <c r="S13" i="4" s="1"/>
  <c r="R36" i="4"/>
  <c r="S36" i="4" s="1"/>
  <c r="R19" i="4"/>
  <c r="S19" i="4" s="1"/>
  <c r="R40" i="4"/>
  <c r="S40" i="4" s="1"/>
  <c r="R32" i="4"/>
  <c r="S32" i="4" s="1"/>
  <c r="R24" i="4"/>
  <c r="S24" i="4" s="1"/>
  <c r="R15" i="4"/>
  <c r="S15" i="4" s="1"/>
  <c r="R41" i="4"/>
  <c r="S41" i="4" s="1"/>
  <c r="R33" i="4"/>
  <c r="S33" i="4" s="1"/>
  <c r="R25" i="4"/>
  <c r="S25" i="4" s="1"/>
  <c r="R16" i="4"/>
  <c r="S16" i="4" s="1"/>
  <c r="M39" i="4"/>
  <c r="N39" i="4" s="1"/>
  <c r="M22" i="4"/>
  <c r="N22" i="4" s="1"/>
  <c r="O35" i="4"/>
  <c r="O27" i="4"/>
  <c r="O18" i="4"/>
  <c r="R11" i="4"/>
  <c r="S11" i="4" s="1"/>
  <c r="M31" i="4"/>
  <c r="N31" i="4" s="1"/>
  <c r="M14" i="4"/>
  <c r="N14" i="4" s="1"/>
  <c r="O39" i="4"/>
  <c r="O31" i="4"/>
  <c r="O22" i="4"/>
  <c r="O14" i="4"/>
  <c r="M37" i="4"/>
  <c r="N37" i="4" s="1"/>
  <c r="M20" i="4"/>
  <c r="N20" i="4" s="1"/>
  <c r="M29" i="4"/>
  <c r="N29" i="4" s="1"/>
  <c r="M12" i="4"/>
  <c r="N12" i="4" s="1"/>
  <c r="M34" i="4"/>
  <c r="N34" i="4" s="1"/>
  <c r="M17" i="4"/>
  <c r="N17" i="4" s="1"/>
  <c r="M41" i="4"/>
  <c r="N41" i="4" s="1"/>
  <c r="M25" i="4"/>
  <c r="N25" i="4" s="1"/>
  <c r="M16" i="4"/>
  <c r="N16" i="4" s="1"/>
  <c r="M26" i="4"/>
  <c r="N26" i="4" s="1"/>
  <c r="M33" i="4"/>
  <c r="N33" i="4" s="1"/>
  <c r="M40" i="4"/>
  <c r="N40" i="4" s="1"/>
  <c r="M32" i="4"/>
  <c r="N32" i="4" s="1"/>
  <c r="M24" i="4"/>
  <c r="N24" i="4" s="1"/>
  <c r="M15" i="4"/>
  <c r="N15" i="4" s="1"/>
  <c r="M38" i="4"/>
  <c r="N38" i="4" s="1"/>
  <c r="M30" i="4"/>
  <c r="N30" i="4" s="1"/>
  <c r="M21" i="4"/>
  <c r="N21" i="4" s="1"/>
  <c r="M13" i="4"/>
  <c r="N13" i="4" s="1"/>
  <c r="M36" i="4"/>
  <c r="N36" i="4" s="1"/>
  <c r="M28" i="4"/>
  <c r="N28" i="4" s="1"/>
  <c r="M19" i="4"/>
  <c r="N19" i="4" s="1"/>
  <c r="M11" i="4"/>
  <c r="N11" i="4" s="1"/>
  <c r="G12" i="4"/>
  <c r="G14" i="4"/>
  <c r="H11" i="4"/>
  <c r="I11" i="4" s="1"/>
  <c r="G13" i="4"/>
  <c r="G15" i="4"/>
  <c r="G16" i="4"/>
  <c r="G17" i="4"/>
  <c r="G18" i="4"/>
  <c r="G19" i="4"/>
  <c r="G20" i="4"/>
  <c r="G21" i="4"/>
  <c r="G22" i="4"/>
  <c r="G24" i="4"/>
  <c r="G25" i="4"/>
  <c r="G26" i="4"/>
  <c r="G27" i="4"/>
  <c r="G28" i="4"/>
  <c r="G29" i="4"/>
  <c r="G30" i="4"/>
  <c r="G31" i="4"/>
  <c r="G32" i="4"/>
  <c r="G33" i="4"/>
  <c r="G34" i="4"/>
  <c r="G35" i="4"/>
  <c r="G36" i="4"/>
  <c r="G37" i="4"/>
  <c r="G38" i="4"/>
  <c r="G39" i="4"/>
  <c r="G40" i="4"/>
  <c r="G41" i="4"/>
  <c r="N42" i="4" l="1"/>
  <c r="M42" i="4"/>
  <c r="H28" i="4"/>
  <c r="I28" i="4" s="1"/>
  <c r="AE28" i="4"/>
  <c r="H27" i="4"/>
  <c r="I27" i="4" s="1"/>
  <c r="AE27" i="4"/>
  <c r="H26" i="4"/>
  <c r="I26" i="4" s="1"/>
  <c r="AE26" i="4"/>
  <c r="H40" i="4"/>
  <c r="I40" i="4" s="1"/>
  <c r="AE40" i="4"/>
  <c r="H32" i="4"/>
  <c r="I32" i="4" s="1"/>
  <c r="AE32" i="4"/>
  <c r="H24" i="4"/>
  <c r="I24" i="4" s="1"/>
  <c r="AE24" i="4"/>
  <c r="H15" i="4"/>
  <c r="I15" i="4" s="1"/>
  <c r="AE15" i="4"/>
  <c r="H12" i="4"/>
  <c r="I12" i="4" s="1"/>
  <c r="AE12" i="4"/>
  <c r="H35" i="4"/>
  <c r="I35" i="4" s="1"/>
  <c r="AE35" i="4"/>
  <c r="H17" i="4"/>
  <c r="I17" i="4" s="1"/>
  <c r="AE17" i="4"/>
  <c r="H41" i="4"/>
  <c r="I41" i="4" s="1"/>
  <c r="AE41" i="4"/>
  <c r="H33" i="4"/>
  <c r="I33" i="4" s="1"/>
  <c r="AE33" i="4"/>
  <c r="H25" i="4"/>
  <c r="I25" i="4" s="1"/>
  <c r="AE25" i="4"/>
  <c r="H16" i="4"/>
  <c r="I16" i="4" s="1"/>
  <c r="AE16" i="4"/>
  <c r="H39" i="4"/>
  <c r="I39" i="4" s="1"/>
  <c r="AE39" i="4"/>
  <c r="H31" i="4"/>
  <c r="I31" i="4" s="1"/>
  <c r="AE31" i="4"/>
  <c r="H22" i="4"/>
  <c r="I22" i="4" s="1"/>
  <c r="AE22" i="4"/>
  <c r="H13" i="4"/>
  <c r="I13" i="4" s="1"/>
  <c r="AE13" i="4"/>
  <c r="H38" i="4"/>
  <c r="I38" i="4" s="1"/>
  <c r="AE38" i="4"/>
  <c r="H19" i="4"/>
  <c r="I19" i="4" s="1"/>
  <c r="AE19" i="4"/>
  <c r="H30" i="4"/>
  <c r="I30" i="4" s="1"/>
  <c r="AE30" i="4"/>
  <c r="H21" i="4"/>
  <c r="I21" i="4" s="1"/>
  <c r="AE21" i="4"/>
  <c r="H37" i="4"/>
  <c r="I37" i="4" s="1"/>
  <c r="AE37" i="4"/>
  <c r="H29" i="4"/>
  <c r="I29" i="4" s="1"/>
  <c r="AE29" i="4"/>
  <c r="H20" i="4"/>
  <c r="I20" i="4" s="1"/>
  <c r="AE20" i="4"/>
  <c r="H14" i="4"/>
  <c r="I14" i="4" s="1"/>
  <c r="AE14" i="4"/>
  <c r="H36" i="4"/>
  <c r="I36" i="4" s="1"/>
  <c r="AE36" i="4"/>
  <c r="H18" i="4"/>
  <c r="I18" i="4" s="1"/>
  <c r="AE18" i="4"/>
  <c r="H34" i="4"/>
  <c r="I34" i="4" s="1"/>
  <c r="AE34" i="4"/>
  <c r="R18" i="4"/>
  <c r="S18" i="4" s="1"/>
  <c r="T18" i="4"/>
  <c r="W18" i="4" s="1"/>
  <c r="X18" i="4" s="1"/>
  <c r="R31" i="4"/>
  <c r="S31" i="4" s="1"/>
  <c r="T31" i="4"/>
  <c r="W31" i="4" s="1"/>
  <c r="X31" i="4" s="1"/>
  <c r="R14" i="4"/>
  <c r="S14" i="4" s="1"/>
  <c r="T14" i="4"/>
  <c r="W14" i="4" s="1"/>
  <c r="X14" i="4" s="1"/>
  <c r="R27" i="4"/>
  <c r="S27" i="4" s="1"/>
  <c r="T27" i="4"/>
  <c r="W27" i="4" s="1"/>
  <c r="X27" i="4" s="1"/>
  <c r="R22" i="4"/>
  <c r="S22" i="4" s="1"/>
  <c r="T22" i="4"/>
  <c r="W22" i="4" s="1"/>
  <c r="X22" i="4" s="1"/>
  <c r="R35" i="4"/>
  <c r="S35" i="4" s="1"/>
  <c r="T35" i="4"/>
  <c r="W35" i="4" s="1"/>
  <c r="X35" i="4" s="1"/>
  <c r="R39" i="4"/>
  <c r="S39" i="4" s="1"/>
  <c r="T39" i="4"/>
  <c r="W39" i="4" s="1"/>
  <c r="X39" i="4" s="1"/>
  <c r="N44" i="4" l="1"/>
  <c r="H42" i="4"/>
  <c r="W42" i="4"/>
  <c r="S42" i="4"/>
  <c r="R42" i="4"/>
  <c r="L2" i="8"/>
  <c r="M2" i="8"/>
  <c r="L1" i="8"/>
  <c r="J2" i="8"/>
  <c r="I67" i="4" l="1"/>
  <c r="AD11" i="4" l="1"/>
  <c r="Y25" i="4"/>
  <c r="AB25" i="4" s="1"/>
  <c r="AC25" i="4" s="1"/>
  <c r="Y16" i="4"/>
  <c r="AB16" i="4" s="1"/>
  <c r="AC16" i="4" s="1"/>
  <c r="Y20" i="4"/>
  <c r="AB20" i="4" s="1"/>
  <c r="AC20" i="4" s="1"/>
  <c r="Y21" i="4"/>
  <c r="AB21" i="4" s="1"/>
  <c r="AC21" i="4" s="1"/>
  <c r="Y15" i="4"/>
  <c r="AB15" i="4" s="1"/>
  <c r="AC15" i="4" s="1"/>
  <c r="Y22" i="4"/>
  <c r="AB22" i="4" s="1"/>
  <c r="AC22" i="4" s="1"/>
  <c r="Y18" i="4"/>
  <c r="AB18" i="4" s="1"/>
  <c r="AC18" i="4" s="1"/>
  <c r="Y24" i="4"/>
  <c r="AB24" i="4" s="1"/>
  <c r="AC24" i="4" s="1"/>
  <c r="Y17" i="4"/>
  <c r="AB17" i="4" s="1"/>
  <c r="AC17" i="4" s="1"/>
  <c r="Y19" i="4"/>
  <c r="AB19" i="4" s="1"/>
  <c r="AC19" i="4" s="1"/>
  <c r="E21" i="9"/>
  <c r="E30" i="9"/>
  <c r="E39" i="9"/>
  <c r="E48" i="9"/>
  <c r="E57" i="9"/>
  <c r="P12" i="9"/>
  <c r="P21" i="9"/>
  <c r="P30" i="9"/>
  <c r="P39" i="9"/>
  <c r="P48" i="9"/>
  <c r="P57" i="9"/>
  <c r="I51" i="4"/>
  <c r="D15" i="8" s="1"/>
  <c r="I58" i="4"/>
  <c r="D16" i="8" s="1"/>
  <c r="I61" i="4"/>
  <c r="I70" i="4"/>
  <c r="I75" i="4"/>
  <c r="D4" i="5"/>
  <c r="D5" i="5" s="1"/>
  <c r="D10" i="5"/>
  <c r="D16" i="5"/>
  <c r="D17" i="5" s="1"/>
  <c r="D22" i="5"/>
  <c r="D23" i="5" s="1"/>
  <c r="D25" i="5" s="1"/>
  <c r="D6" i="5"/>
  <c r="D12" i="5"/>
  <c r="D18" i="5"/>
  <c r="D24" i="5"/>
  <c r="D28" i="5"/>
  <c r="D30" i="5"/>
  <c r="D34" i="5"/>
  <c r="D35" i="5" s="1"/>
  <c r="D36" i="5"/>
  <c r="D40" i="5"/>
  <c r="D41" i="5" s="1"/>
  <c r="D42" i="5"/>
  <c r="D46" i="5"/>
  <c r="D47" i="5" s="1"/>
  <c r="D48" i="5"/>
  <c r="D52" i="5"/>
  <c r="D54" i="5"/>
  <c r="D58" i="5"/>
  <c r="D59" i="5" s="1"/>
  <c r="D60" i="5"/>
  <c r="D64" i="5"/>
  <c r="D65" i="5" s="1"/>
  <c r="D66" i="5"/>
  <c r="D70" i="5"/>
  <c r="D71" i="5" s="1"/>
  <c r="D72" i="5"/>
  <c r="D75" i="5"/>
  <c r="I21" i="9"/>
  <c r="I30" i="9"/>
  <c r="I39" i="9"/>
  <c r="I48" i="9"/>
  <c r="I57" i="9"/>
  <c r="T12" i="9"/>
  <c r="T21" i="9"/>
  <c r="T30" i="9"/>
  <c r="T39" i="9"/>
  <c r="T48" i="9"/>
  <c r="T57" i="9"/>
  <c r="G6" i="5"/>
  <c r="H6" i="5"/>
  <c r="G12" i="5"/>
  <c r="H12" i="5"/>
  <c r="G18" i="5"/>
  <c r="H18" i="5"/>
  <c r="G24" i="5"/>
  <c r="H24" i="5"/>
  <c r="G30" i="5"/>
  <c r="H30" i="5"/>
  <c r="G36" i="5"/>
  <c r="H36" i="5"/>
  <c r="G42" i="5"/>
  <c r="H42" i="5"/>
  <c r="G48" i="5"/>
  <c r="H48" i="5"/>
  <c r="G54" i="5"/>
  <c r="H54" i="5"/>
  <c r="G60" i="5"/>
  <c r="H60" i="5"/>
  <c r="G66" i="5"/>
  <c r="H66" i="5"/>
  <c r="G72" i="5"/>
  <c r="H72" i="5"/>
  <c r="X48" i="4"/>
  <c r="J14" i="8" s="1"/>
  <c r="X58" i="4"/>
  <c r="J16" i="8" s="1"/>
  <c r="X61" i="4"/>
  <c r="H21" i="9"/>
  <c r="H30" i="9"/>
  <c r="H39" i="9"/>
  <c r="H48" i="9"/>
  <c r="H57" i="9"/>
  <c r="S12" i="9"/>
  <c r="S21" i="9"/>
  <c r="S30" i="9"/>
  <c r="S39" i="9"/>
  <c r="S48" i="9"/>
  <c r="S57" i="9"/>
  <c r="X75" i="4"/>
  <c r="F6" i="5"/>
  <c r="F12" i="5"/>
  <c r="F18" i="5"/>
  <c r="F24" i="5"/>
  <c r="F30" i="5"/>
  <c r="F36" i="5"/>
  <c r="F42" i="5"/>
  <c r="F48" i="5"/>
  <c r="F54" i="5"/>
  <c r="F60" i="5"/>
  <c r="F66" i="5"/>
  <c r="F72" i="5"/>
  <c r="S48" i="4"/>
  <c r="H14" i="8" s="1"/>
  <c r="S58" i="4"/>
  <c r="H16" i="8" s="1"/>
  <c r="S61" i="4"/>
  <c r="G21" i="9"/>
  <c r="G30" i="9"/>
  <c r="G39" i="9"/>
  <c r="G48" i="9"/>
  <c r="G57" i="9"/>
  <c r="R12" i="9"/>
  <c r="R21" i="9"/>
  <c r="R30" i="9"/>
  <c r="R39" i="9"/>
  <c r="R48" i="9"/>
  <c r="R57" i="9"/>
  <c r="S75" i="4"/>
  <c r="E6" i="5"/>
  <c r="E12" i="5"/>
  <c r="E18" i="5"/>
  <c r="E24" i="5"/>
  <c r="E30" i="5"/>
  <c r="E36" i="5"/>
  <c r="E42" i="5"/>
  <c r="E48" i="5"/>
  <c r="E54" i="5"/>
  <c r="E60" i="5"/>
  <c r="E66" i="5"/>
  <c r="E72" i="5"/>
  <c r="N48" i="4"/>
  <c r="F14" i="8" s="1"/>
  <c r="N58" i="4"/>
  <c r="F16" i="8" s="1"/>
  <c r="N61" i="4"/>
  <c r="F21" i="9"/>
  <c r="F30" i="9"/>
  <c r="F39" i="9"/>
  <c r="F48" i="9"/>
  <c r="F57" i="9"/>
  <c r="Q12" i="9"/>
  <c r="Q21" i="9"/>
  <c r="Q30" i="9"/>
  <c r="Q39" i="9"/>
  <c r="Q48" i="9"/>
  <c r="Q57" i="9"/>
  <c r="N75" i="4"/>
  <c r="D12" i="9"/>
  <c r="E12" i="9" s="1"/>
  <c r="O57" i="9"/>
  <c r="O48" i="9"/>
  <c r="O39" i="9"/>
  <c r="O30" i="9"/>
  <c r="O21" i="9"/>
  <c r="O12" i="9"/>
  <c r="D57" i="9"/>
  <c r="D48" i="9"/>
  <c r="D39" i="9"/>
  <c r="D30" i="9"/>
  <c r="D21" i="9"/>
  <c r="D74" i="5"/>
  <c r="E74" i="5"/>
  <c r="F74" i="5"/>
  <c r="G74" i="5"/>
  <c r="H74" i="5"/>
  <c r="H75" i="5"/>
  <c r="G75" i="5"/>
  <c r="F75" i="5"/>
  <c r="E75" i="5"/>
  <c r="I9" i="5"/>
  <c r="I8" i="5"/>
  <c r="X70" i="4"/>
  <c r="X67" i="4"/>
  <c r="X51" i="4"/>
  <c r="J15" i="8" s="1"/>
  <c r="S70" i="4"/>
  <c r="S67" i="4"/>
  <c r="S51" i="4"/>
  <c r="H15" i="8" s="1"/>
  <c r="N70" i="4"/>
  <c r="N67" i="4"/>
  <c r="N51" i="4"/>
  <c r="F15" i="8" s="1"/>
  <c r="F61" i="4"/>
  <c r="A11" i="4"/>
  <c r="F30" i="8"/>
  <c r="H30" i="8"/>
  <c r="J30" i="8"/>
  <c r="L30" i="8"/>
  <c r="D30" i="8"/>
  <c r="J1" i="8"/>
  <c r="M1" i="8"/>
  <c r="H2" i="8"/>
  <c r="I2" i="8"/>
  <c r="H1" i="8"/>
  <c r="F2" i="8"/>
  <c r="F1" i="8"/>
  <c r="B1" i="8"/>
  <c r="I69" i="5"/>
  <c r="I68" i="5"/>
  <c r="I63" i="5"/>
  <c r="I62" i="5"/>
  <c r="I57" i="5"/>
  <c r="I56" i="5"/>
  <c r="I51" i="5"/>
  <c r="I50" i="5"/>
  <c r="I45" i="5"/>
  <c r="I44" i="5"/>
  <c r="I39" i="5"/>
  <c r="I38" i="5"/>
  <c r="I33" i="5"/>
  <c r="I32" i="5"/>
  <c r="I27" i="5"/>
  <c r="I26" i="5"/>
  <c r="I21" i="5"/>
  <c r="I20" i="5"/>
  <c r="I15" i="5"/>
  <c r="I14" i="5"/>
  <c r="I3" i="5"/>
  <c r="I2" i="5"/>
  <c r="O45" i="4"/>
  <c r="J45" i="4"/>
  <c r="F45" i="4"/>
  <c r="AD5" i="4"/>
  <c r="AC5" i="4"/>
  <c r="AB5" i="4"/>
  <c r="A28" i="8"/>
  <c r="A27" i="8"/>
  <c r="A26" i="8"/>
  <c r="A25" i="8"/>
  <c r="A24" i="8"/>
  <c r="B3" i="8"/>
  <c r="A3" i="8"/>
  <c r="B2" i="8"/>
  <c r="A2" i="8"/>
  <c r="I1" i="8"/>
  <c r="C1" i="8"/>
  <c r="A1" i="8"/>
  <c r="G34" i="5" l="1"/>
  <c r="J21" i="8"/>
  <c r="J22" i="8"/>
  <c r="J17" i="8"/>
  <c r="J20" i="8"/>
  <c r="L21" i="8"/>
  <c r="H20" i="8"/>
  <c r="L17" i="8"/>
  <c r="L20" i="8"/>
  <c r="F22" i="8"/>
  <c r="D22" i="8"/>
  <c r="H21" i="8"/>
  <c r="F20" i="8"/>
  <c r="D20" i="8"/>
  <c r="H22" i="8"/>
  <c r="L22" i="8"/>
  <c r="F17" i="8"/>
  <c r="H17" i="8"/>
  <c r="D21" i="8"/>
  <c r="F21" i="8"/>
  <c r="D17" i="8"/>
  <c r="G12" i="9"/>
  <c r="G59" i="9" s="1"/>
  <c r="H12" i="9"/>
  <c r="H59" i="9" s="1"/>
  <c r="I12" i="9"/>
  <c r="I59" i="9" s="1"/>
  <c r="F12" i="9"/>
  <c r="F59" i="9" s="1"/>
  <c r="AD75" i="4"/>
  <c r="AD70" i="4"/>
  <c r="AD67" i="4"/>
  <c r="AD48" i="4"/>
  <c r="AD58" i="4"/>
  <c r="AD51" i="4"/>
  <c r="AD61" i="4"/>
  <c r="AD15" i="4"/>
  <c r="Y28" i="4"/>
  <c r="AB28" i="4" s="1"/>
  <c r="AC28" i="4" s="1"/>
  <c r="Y37" i="4"/>
  <c r="AB37" i="4" s="1"/>
  <c r="AC37" i="4" s="1"/>
  <c r="Y32" i="4"/>
  <c r="AB32" i="4" s="1"/>
  <c r="AC32" i="4" s="1"/>
  <c r="Y12" i="4"/>
  <c r="Y26" i="4"/>
  <c r="AB26" i="4" s="1"/>
  <c r="AC26" i="4" s="1"/>
  <c r="Y40" i="4"/>
  <c r="AB40" i="4" s="1"/>
  <c r="AC40" i="4" s="1"/>
  <c r="Y38" i="4"/>
  <c r="AB38" i="4" s="1"/>
  <c r="AC38" i="4" s="1"/>
  <c r="Y13" i="4"/>
  <c r="AB13" i="4" s="1"/>
  <c r="AC13" i="4" s="1"/>
  <c r="Y14" i="4"/>
  <c r="AB14" i="4" s="1"/>
  <c r="AC14" i="4" s="1"/>
  <c r="AD22" i="4"/>
  <c r="AD25" i="4"/>
  <c r="AD21" i="4"/>
  <c r="AD24" i="4"/>
  <c r="AD20" i="4"/>
  <c r="AD18" i="4"/>
  <c r="AD19" i="4"/>
  <c r="AD16" i="4"/>
  <c r="AD17" i="4"/>
  <c r="G58" i="5"/>
  <c r="G59" i="5" s="1"/>
  <c r="G61" i="5" s="1"/>
  <c r="F40" i="5"/>
  <c r="F41" i="5" s="1"/>
  <c r="G16" i="5"/>
  <c r="G17" i="5" s="1"/>
  <c r="G19" i="5" s="1"/>
  <c r="E64" i="5"/>
  <c r="E65" i="5" s="1"/>
  <c r="F70" i="5"/>
  <c r="F71" i="5" s="1"/>
  <c r="U48" i="9"/>
  <c r="E40" i="5"/>
  <c r="E41" i="5" s="1"/>
  <c r="E43" i="5" s="1"/>
  <c r="D7" i="5"/>
  <c r="U57" i="9"/>
  <c r="U21" i="9"/>
  <c r="J39" i="9"/>
  <c r="H58" i="5"/>
  <c r="H59" i="5" s="1"/>
  <c r="H34" i="5"/>
  <c r="H35" i="5" s="1"/>
  <c r="H37" i="5" s="1"/>
  <c r="U12" i="9"/>
  <c r="J30" i="9"/>
  <c r="Q59" i="9"/>
  <c r="F64" i="5"/>
  <c r="F65" i="5" s="1"/>
  <c r="F67" i="5" s="1"/>
  <c r="G70" i="5"/>
  <c r="G71" i="5" s="1"/>
  <c r="J48" i="9"/>
  <c r="H40" i="5"/>
  <c r="H41" i="5" s="1"/>
  <c r="H43" i="5" s="1"/>
  <c r="E4" i="5"/>
  <c r="E5" i="5" s="1"/>
  <c r="E7" i="5" s="1"/>
  <c r="I75" i="5"/>
  <c r="U30" i="9"/>
  <c r="E22" i="5"/>
  <c r="E23" i="5" s="1"/>
  <c r="E25" i="5" s="1"/>
  <c r="U39" i="9"/>
  <c r="I74" i="5"/>
  <c r="F46" i="5"/>
  <c r="F47" i="5" s="1"/>
  <c r="E46" i="5"/>
  <c r="E47" i="5" s="1"/>
  <c r="H22" i="5"/>
  <c r="H23" i="5" s="1"/>
  <c r="H25" i="5" s="1"/>
  <c r="H10" i="5"/>
  <c r="H11" i="5" s="1"/>
  <c r="H13" i="5" s="1"/>
  <c r="E70" i="5"/>
  <c r="E71" i="5" s="1"/>
  <c r="J57" i="9"/>
  <c r="J21" i="9"/>
  <c r="G64" i="5"/>
  <c r="G65" i="5" s="1"/>
  <c r="G67" i="5" s="1"/>
  <c r="G4" i="5"/>
  <c r="G5" i="5" s="1"/>
  <c r="H64" i="5"/>
  <c r="H65" i="5" s="1"/>
  <c r="H67" i="5" s="1"/>
  <c r="H16" i="5"/>
  <c r="H17" i="5" s="1"/>
  <c r="H19" i="5" s="1"/>
  <c r="E34" i="5"/>
  <c r="E35" i="5" s="1"/>
  <c r="F28" i="5"/>
  <c r="F29" i="5" s="1"/>
  <c r="F31" i="5" s="1"/>
  <c r="E28" i="5"/>
  <c r="Y41" i="4"/>
  <c r="AB41" i="4" s="1"/>
  <c r="AC41" i="4" s="1"/>
  <c r="Y33" i="4"/>
  <c r="AB33" i="4" s="1"/>
  <c r="AC33" i="4" s="1"/>
  <c r="G40" i="5"/>
  <c r="G41" i="5" s="1"/>
  <c r="R59" i="9"/>
  <c r="E10" i="5"/>
  <c r="G22" i="5"/>
  <c r="G23" i="5" s="1"/>
  <c r="F4" i="5"/>
  <c r="H70" i="5"/>
  <c r="F34" i="5"/>
  <c r="G10" i="5"/>
  <c r="G11" i="5" s="1"/>
  <c r="G13" i="5" s="1"/>
  <c r="H4" i="5"/>
  <c r="H5" i="5" s="1"/>
  <c r="D73" i="5"/>
  <c r="D53" i="5"/>
  <c r="D55" i="5" s="1"/>
  <c r="D49" i="5"/>
  <c r="D29" i="5"/>
  <c r="D31" i="5" s="1"/>
  <c r="H3" i="8"/>
  <c r="F16" i="5"/>
  <c r="E16" i="5"/>
  <c r="H52" i="5"/>
  <c r="G52" i="5"/>
  <c r="E58" i="5"/>
  <c r="F58" i="5"/>
  <c r="Y31" i="4"/>
  <c r="AB31" i="4" s="1"/>
  <c r="AC31" i="4" s="1"/>
  <c r="F52" i="5"/>
  <c r="E52" i="5"/>
  <c r="Y35" i="4"/>
  <c r="AB35" i="4" s="1"/>
  <c r="AC35" i="4" s="1"/>
  <c r="Y27" i="4"/>
  <c r="AB27" i="4" s="1"/>
  <c r="AC27" i="4" s="1"/>
  <c r="P59" i="9"/>
  <c r="G35" i="5"/>
  <c r="G37" i="5" s="1"/>
  <c r="H46" i="5"/>
  <c r="G46" i="5"/>
  <c r="H28" i="5"/>
  <c r="G28" i="5"/>
  <c r="T59" i="9"/>
  <c r="F10" i="5"/>
  <c r="D76" i="5"/>
  <c r="D11" i="5"/>
  <c r="D13" i="5" s="1"/>
  <c r="F22" i="5"/>
  <c r="S59" i="9"/>
  <c r="D61" i="5"/>
  <c r="D37" i="5"/>
  <c r="D67" i="5"/>
  <c r="D43" i="5"/>
  <c r="E59" i="9"/>
  <c r="D18" i="8" s="1"/>
  <c r="D19" i="5"/>
  <c r="X64" i="14" l="1"/>
  <c r="X82" i="14" s="1"/>
  <c r="X83" i="14" s="1"/>
  <c r="S64" i="14"/>
  <c r="AC64" i="14"/>
  <c r="F18" i="8"/>
  <c r="D19" i="8"/>
  <c r="AB12" i="4"/>
  <c r="AC12" i="4" s="1"/>
  <c r="F19" i="8"/>
  <c r="N15" i="8"/>
  <c r="N16" i="8"/>
  <c r="I63" i="4"/>
  <c r="J12" i="9"/>
  <c r="J59" i="9" s="1"/>
  <c r="L19" i="8"/>
  <c r="AC63" i="4"/>
  <c r="L18" i="8"/>
  <c r="AC62" i="4"/>
  <c r="J19" i="8"/>
  <c r="J18" i="8"/>
  <c r="I76" i="4"/>
  <c r="S62" i="4"/>
  <c r="N14" i="8"/>
  <c r="Y29" i="4"/>
  <c r="AB29" i="4" s="1"/>
  <c r="AC29" i="4" s="1"/>
  <c r="Y36" i="4"/>
  <c r="AB36" i="4" s="1"/>
  <c r="AC36" i="4" s="1"/>
  <c r="Y34" i="4"/>
  <c r="AB34" i="4" s="1"/>
  <c r="AC34" i="4" s="1"/>
  <c r="AD38" i="4"/>
  <c r="AD33" i="4"/>
  <c r="AD32" i="4"/>
  <c r="AD26" i="4"/>
  <c r="AD28" i="4"/>
  <c r="AD37" i="4"/>
  <c r="AD41" i="4"/>
  <c r="AD31" i="4"/>
  <c r="AD27" i="4"/>
  <c r="AD35" i="4"/>
  <c r="AD14" i="4"/>
  <c r="F43" i="5"/>
  <c r="I64" i="5"/>
  <c r="E73" i="5"/>
  <c r="H61" i="5"/>
  <c r="F73" i="5"/>
  <c r="N63" i="4"/>
  <c r="U59" i="9"/>
  <c r="H7" i="5"/>
  <c r="G73" i="5"/>
  <c r="I41" i="5"/>
  <c r="I34" i="5"/>
  <c r="I40" i="5"/>
  <c r="G25" i="5"/>
  <c r="E49" i="5"/>
  <c r="F49" i="5"/>
  <c r="N22" i="8"/>
  <c r="I4" i="5"/>
  <c r="N21" i="8"/>
  <c r="N20" i="8"/>
  <c r="N17" i="8"/>
  <c r="H76" i="5"/>
  <c r="G43" i="5"/>
  <c r="E37" i="5"/>
  <c r="F35" i="5"/>
  <c r="F37" i="5" s="1"/>
  <c r="I70" i="5"/>
  <c r="E11" i="5"/>
  <c r="E13" i="5" s="1"/>
  <c r="Y39" i="4"/>
  <c r="AB39" i="4" s="1"/>
  <c r="AC39" i="4" s="1"/>
  <c r="H18" i="8"/>
  <c r="H71" i="5"/>
  <c r="I71" i="5" s="1"/>
  <c r="F5" i="5"/>
  <c r="F7" i="5" s="1"/>
  <c r="E76" i="5"/>
  <c r="S63" i="4"/>
  <c r="H19" i="8"/>
  <c r="E29" i="5"/>
  <c r="E31" i="5" s="1"/>
  <c r="D77" i="5"/>
  <c r="E59" i="5"/>
  <c r="E61" i="5" s="1"/>
  <c r="I58" i="5"/>
  <c r="H53" i="5"/>
  <c r="H55" i="5" s="1"/>
  <c r="F59" i="5"/>
  <c r="F61" i="5" s="1"/>
  <c r="G53" i="5"/>
  <c r="G55" i="5" s="1"/>
  <c r="I65" i="5"/>
  <c r="F76" i="5"/>
  <c r="I10" i="5"/>
  <c r="F11" i="5"/>
  <c r="E53" i="5"/>
  <c r="E55" i="5" s="1"/>
  <c r="I52" i="5"/>
  <c r="X62" i="4"/>
  <c r="F23" i="5"/>
  <c r="I23" i="5" s="1"/>
  <c r="I22" i="5"/>
  <c r="G29" i="5"/>
  <c r="G31" i="5" s="1"/>
  <c r="I28" i="5"/>
  <c r="H47" i="5"/>
  <c r="H49" i="5" s="1"/>
  <c r="N62" i="4"/>
  <c r="G7" i="5"/>
  <c r="F53" i="5"/>
  <c r="F55" i="5" s="1"/>
  <c r="E17" i="5"/>
  <c r="I16" i="5"/>
  <c r="E67" i="5"/>
  <c r="I66" i="5" s="1"/>
  <c r="X63" i="4"/>
  <c r="G47" i="5"/>
  <c r="I46" i="5"/>
  <c r="I62" i="4"/>
  <c r="H29" i="5"/>
  <c r="H31" i="5" s="1"/>
  <c r="G76" i="5"/>
  <c r="F17" i="5"/>
  <c r="F19" i="5" s="1"/>
  <c r="AD76" i="14" l="1"/>
  <c r="I78" i="14"/>
  <c r="I64" i="14"/>
  <c r="N64" i="14"/>
  <c r="J32" i="8"/>
  <c r="S82" i="14"/>
  <c r="S83" i="14" s="1"/>
  <c r="H32" i="8" s="1"/>
  <c r="AC82" i="14"/>
  <c r="AC83" i="14" s="1"/>
  <c r="L32" i="8" s="1"/>
  <c r="AC64" i="4"/>
  <c r="S64" i="4"/>
  <c r="N76" i="4"/>
  <c r="D78" i="5"/>
  <c r="AC76" i="4"/>
  <c r="AD12" i="4"/>
  <c r="X42" i="4"/>
  <c r="AD29" i="4"/>
  <c r="AD36" i="4"/>
  <c r="AD34" i="4"/>
  <c r="I43" i="5"/>
  <c r="AD39" i="4"/>
  <c r="I42" i="4"/>
  <c r="N64" i="4"/>
  <c r="I42" i="5"/>
  <c r="I36" i="5"/>
  <c r="I5" i="5"/>
  <c r="I37" i="5"/>
  <c r="I35" i="5"/>
  <c r="I6" i="5"/>
  <c r="I7" i="5"/>
  <c r="I31" i="5"/>
  <c r="F25" i="5"/>
  <c r="I25" i="5" s="1"/>
  <c r="I76" i="5"/>
  <c r="I61" i="5"/>
  <c r="I60" i="5"/>
  <c r="I47" i="5"/>
  <c r="I64" i="4"/>
  <c r="I67" i="5"/>
  <c r="I17" i="5"/>
  <c r="Y30" i="4"/>
  <c r="X64" i="4"/>
  <c r="H73" i="5"/>
  <c r="N19" i="8"/>
  <c r="G77" i="5"/>
  <c r="X78" i="14" s="1"/>
  <c r="X80" i="14" s="1"/>
  <c r="F77" i="5"/>
  <c r="S78" i="14" s="1"/>
  <c r="S80" i="14" s="1"/>
  <c r="H77" i="5"/>
  <c r="AC78" i="14" s="1"/>
  <c r="AC80" i="14" s="1"/>
  <c r="G49" i="5"/>
  <c r="E19" i="5"/>
  <c r="I59" i="5"/>
  <c r="I11" i="5"/>
  <c r="I29" i="5"/>
  <c r="I55" i="5"/>
  <c r="I54" i="5"/>
  <c r="S76" i="4"/>
  <c r="E77" i="5"/>
  <c r="N78" i="14" s="1"/>
  <c r="I77" i="4"/>
  <c r="I30" i="5"/>
  <c r="X76" i="4"/>
  <c r="N18" i="8"/>
  <c r="I53" i="5"/>
  <c r="F13" i="5"/>
  <c r="I44" i="4" l="1"/>
  <c r="L31" i="8"/>
  <c r="AC84" i="14"/>
  <c r="X84" i="14"/>
  <c r="J33" i="8" s="1"/>
  <c r="X81" i="14"/>
  <c r="J31" i="8" s="1"/>
  <c r="H31" i="8"/>
  <c r="S84" i="14"/>
  <c r="S81" i="14"/>
  <c r="AC81" i="14"/>
  <c r="N82" i="14"/>
  <c r="N83" i="14" s="1"/>
  <c r="F32" i="8" s="1"/>
  <c r="N80" i="14"/>
  <c r="F31" i="8" s="1"/>
  <c r="AD77" i="14"/>
  <c r="AD78" i="14"/>
  <c r="AD64" i="14"/>
  <c r="I82" i="14"/>
  <c r="I83" i="14" s="1"/>
  <c r="I80" i="14"/>
  <c r="D31" i="8" s="1"/>
  <c r="AB30" i="4"/>
  <c r="AC30" i="4" s="1"/>
  <c r="M6" i="8"/>
  <c r="AD76" i="4"/>
  <c r="E9" i="8"/>
  <c r="S77" i="4"/>
  <c r="S78" i="4" s="1"/>
  <c r="H23" i="8" s="1"/>
  <c r="AD64" i="4"/>
  <c r="X77" i="4"/>
  <c r="X78" i="4" s="1"/>
  <c r="AD40" i="4"/>
  <c r="L9" i="8"/>
  <c r="J10" i="8"/>
  <c r="X44" i="4"/>
  <c r="J9" i="8"/>
  <c r="AD13" i="4"/>
  <c r="D9" i="8"/>
  <c r="I24" i="5"/>
  <c r="S44" i="4"/>
  <c r="G78" i="5"/>
  <c r="F78" i="5"/>
  <c r="I72" i="5"/>
  <c r="I73" i="5"/>
  <c r="I12" i="5"/>
  <c r="I13" i="5"/>
  <c r="I78" i="4"/>
  <c r="D23" i="8" s="1"/>
  <c r="N77" i="4"/>
  <c r="N78" i="4" s="1"/>
  <c r="F23" i="8" s="1"/>
  <c r="E78" i="5"/>
  <c r="AC77" i="4"/>
  <c r="AC78" i="4" s="1"/>
  <c r="L23" i="8" s="1"/>
  <c r="H78" i="5"/>
  <c r="I77" i="5"/>
  <c r="I19" i="5"/>
  <c r="I18" i="5"/>
  <c r="I48" i="5"/>
  <c r="I49" i="5"/>
  <c r="E92" i="14" l="1"/>
  <c r="AB42" i="4"/>
  <c r="D88" i="14" s="1"/>
  <c r="AD83" i="14"/>
  <c r="D32" i="8"/>
  <c r="L33" i="8"/>
  <c r="N81" i="14"/>
  <c r="I81" i="14"/>
  <c r="AD80" i="14"/>
  <c r="E90" i="14" s="1"/>
  <c r="E91" i="14" s="1"/>
  <c r="AD82" i="14"/>
  <c r="H33" i="8"/>
  <c r="X81" i="4"/>
  <c r="X83" i="4" s="1"/>
  <c r="X84" i="4" s="1"/>
  <c r="J23" i="8"/>
  <c r="K10" i="8"/>
  <c r="K8" i="8"/>
  <c r="L8" i="8"/>
  <c r="M7" i="8"/>
  <c r="J6" i="8"/>
  <c r="AC42" i="4"/>
  <c r="L10" i="8"/>
  <c r="L6" i="8"/>
  <c r="K6" i="8"/>
  <c r="J7" i="8"/>
  <c r="M10" i="8"/>
  <c r="M8" i="8"/>
  <c r="M9" i="8"/>
  <c r="L7" i="8"/>
  <c r="K7" i="8"/>
  <c r="J8" i="8"/>
  <c r="K9" i="8"/>
  <c r="AD77" i="4"/>
  <c r="AD30" i="4"/>
  <c r="AD42" i="4" s="1"/>
  <c r="I81" i="4"/>
  <c r="S81" i="4"/>
  <c r="D8" i="8"/>
  <c r="F6" i="8"/>
  <c r="E8" i="8"/>
  <c r="E6" i="8"/>
  <c r="G7" i="8"/>
  <c r="G10" i="8"/>
  <c r="H6" i="8"/>
  <c r="D10" i="8"/>
  <c r="F8" i="8"/>
  <c r="D6" i="8"/>
  <c r="I6" i="8"/>
  <c r="G9" i="8"/>
  <c r="E7" i="8"/>
  <c r="F10" i="8"/>
  <c r="F9" i="8"/>
  <c r="H7" i="8"/>
  <c r="H8" i="8"/>
  <c r="F7" i="8"/>
  <c r="H10" i="8"/>
  <c r="I10" i="8"/>
  <c r="E10" i="8"/>
  <c r="I9" i="8"/>
  <c r="I7" i="8"/>
  <c r="G6" i="8"/>
  <c r="I8" i="8"/>
  <c r="H9" i="8"/>
  <c r="G8" i="8"/>
  <c r="D7" i="8"/>
  <c r="I78" i="5"/>
  <c r="AD78" i="4"/>
  <c r="N81" i="4"/>
  <c r="N83" i="4" s="1"/>
  <c r="E93" i="14" l="1"/>
  <c r="AC44" i="4"/>
  <c r="AD44" i="4" s="1"/>
  <c r="D89" i="14"/>
  <c r="C89" i="14" s="1"/>
  <c r="C88" i="14"/>
  <c r="AD81" i="14"/>
  <c r="F26" i="8"/>
  <c r="N84" i="4"/>
  <c r="F27" i="8" s="1"/>
  <c r="N32" i="8"/>
  <c r="H24" i="8"/>
  <c r="S83" i="4"/>
  <c r="S84" i="4" s="1"/>
  <c r="D24" i="8"/>
  <c r="I83" i="4"/>
  <c r="I84" i="14"/>
  <c r="D33" i="8" s="1"/>
  <c r="N84" i="14"/>
  <c r="F33" i="8" s="1"/>
  <c r="O6" i="8"/>
  <c r="N6" i="8"/>
  <c r="N31" i="8"/>
  <c r="N23" i="8"/>
  <c r="S82" i="4"/>
  <c r="H25" i="8" s="1"/>
  <c r="L11" i="8"/>
  <c r="N7" i="8"/>
  <c r="O9" i="8"/>
  <c r="J11" i="8"/>
  <c r="N9" i="8"/>
  <c r="G11" i="8"/>
  <c r="O10" i="8"/>
  <c r="N10" i="8"/>
  <c r="O8" i="8"/>
  <c r="F11" i="8"/>
  <c r="O7" i="8"/>
  <c r="D11" i="8"/>
  <c r="H11" i="8"/>
  <c r="M11" i="8"/>
  <c r="K11" i="8"/>
  <c r="N8" i="8"/>
  <c r="I11" i="8"/>
  <c r="E11" i="8"/>
  <c r="F24" i="8"/>
  <c r="N82" i="4"/>
  <c r="F25" i="8" s="1"/>
  <c r="I82" i="4"/>
  <c r="AC81" i="4" l="1"/>
  <c r="AC83" i="4" s="1"/>
  <c r="AC84" i="4" s="1"/>
  <c r="L27" i="8" s="1"/>
  <c r="N85" i="4"/>
  <c r="F28" i="8" s="1"/>
  <c r="D26" i="8"/>
  <c r="I84" i="4"/>
  <c r="AD84" i="14"/>
  <c r="H26" i="8"/>
  <c r="D13" i="8"/>
  <c r="F13" i="8"/>
  <c r="L13" i="8"/>
  <c r="J13" i="8"/>
  <c r="N11" i="8"/>
  <c r="O11" i="8"/>
  <c r="H13" i="8"/>
  <c r="D25" i="8"/>
  <c r="AC82" i="4" l="1"/>
  <c r="L25" i="8" s="1"/>
  <c r="AD83" i="4"/>
  <c r="L26" i="8"/>
  <c r="AD81" i="4"/>
  <c r="D90" i="14" s="1"/>
  <c r="D91" i="14" s="1"/>
  <c r="L24" i="8"/>
  <c r="D27" i="8"/>
  <c r="D92" i="14"/>
  <c r="C92" i="14" s="1"/>
  <c r="AC85" i="4"/>
  <c r="L28" i="8" s="1"/>
  <c r="S85" i="4"/>
  <c r="H28" i="8" s="1"/>
  <c r="H27" i="8"/>
  <c r="I85" i="4"/>
  <c r="D28" i="8" s="1"/>
  <c r="N13" i="8"/>
  <c r="X82" i="4"/>
  <c r="J24" i="8"/>
  <c r="J26" i="8"/>
  <c r="C90" i="14" l="1"/>
  <c r="C91" i="14" s="1"/>
  <c r="N26" i="8"/>
  <c r="N24" i="8"/>
  <c r="D93" i="14"/>
  <c r="C93" i="14" s="1"/>
  <c r="J27" i="8"/>
  <c r="N27" i="8" s="1"/>
  <c r="AD84" i="4"/>
  <c r="X85" i="4"/>
  <c r="J25" i="8"/>
  <c r="N25" i="8" s="1"/>
  <c r="AD82" i="4"/>
  <c r="N33" i="8"/>
  <c r="J28" i="8" l="1"/>
  <c r="N28" i="8" s="1"/>
  <c r="AD85" i="4"/>
</calcChain>
</file>

<file path=xl/sharedStrings.xml><?xml version="1.0" encoding="utf-8"?>
<sst xmlns="http://schemas.openxmlformats.org/spreadsheetml/2006/main" count="604" uniqueCount="173">
  <si>
    <t>PI Name:</t>
  </si>
  <si>
    <t>Start date:</t>
  </si>
  <si>
    <t>End date:</t>
  </si>
  <si>
    <t>Personnel</t>
  </si>
  <si>
    <t>Year 1</t>
  </si>
  <si>
    <t>Year 2</t>
  </si>
  <si>
    <t>Year 3</t>
  </si>
  <si>
    <t>Year 4</t>
  </si>
  <si>
    <t>Year 5</t>
  </si>
  <si>
    <t>Supplies</t>
  </si>
  <si>
    <t>Travel</t>
  </si>
  <si>
    <t>Federal Sponsor:</t>
  </si>
  <si>
    <t>Proposal Title:</t>
  </si>
  <si>
    <t>If sub, prime institution:</t>
  </si>
  <si>
    <t>Consultants</t>
  </si>
  <si>
    <t>Animal Costs</t>
  </si>
  <si>
    <t>Role</t>
  </si>
  <si>
    <t>Professional</t>
  </si>
  <si>
    <t>Support Staff</t>
  </si>
  <si>
    <t>Other</t>
  </si>
  <si>
    <t>Fringe Rates</t>
  </si>
  <si>
    <t>Salary</t>
  </si>
  <si>
    <t>F&amp;A Chart</t>
  </si>
  <si>
    <t>Calendar Months</t>
  </si>
  <si>
    <t>Academic Months</t>
  </si>
  <si>
    <t>Requested Fringe</t>
  </si>
  <si>
    <t>Requested Salary</t>
  </si>
  <si>
    <t>Effort %</t>
  </si>
  <si>
    <t>Budget Preparer:</t>
  </si>
  <si>
    <t>Department Submitting Proposal:</t>
  </si>
  <si>
    <t>Domestic</t>
  </si>
  <si>
    <t>Foreign</t>
  </si>
  <si>
    <t>IDC</t>
  </si>
  <si>
    <t>Year 2 Change</t>
  </si>
  <si>
    <t>Year 3 Change</t>
  </si>
  <si>
    <t>Year 4 Change</t>
  </si>
  <si>
    <t>Year 5 Change</t>
  </si>
  <si>
    <t>Other Costs</t>
  </si>
  <si>
    <t>Personnel Totals</t>
  </si>
  <si>
    <t>Subtotals</t>
  </si>
  <si>
    <t>Total Request</t>
  </si>
  <si>
    <t>Annual Total</t>
  </si>
  <si>
    <t>F&amp;A Rates</t>
  </si>
  <si>
    <t>BU IDC</t>
  </si>
  <si>
    <t>SUBRECIPIENT</t>
  </si>
  <si>
    <t>Under</t>
  </si>
  <si>
    <t>Over</t>
  </si>
  <si>
    <t>Total</t>
  </si>
  <si>
    <t>Grand Total</t>
  </si>
  <si>
    <t>Only input data into blue fields, please</t>
  </si>
  <si>
    <t>yellow indicates change in effort from previous year, prompts need for justification</t>
  </si>
  <si>
    <t>Direct</t>
  </si>
  <si>
    <t>Indirect</t>
  </si>
  <si>
    <t>Annual Subtotal</t>
  </si>
  <si>
    <t>Non Personnel Details</t>
  </si>
  <si>
    <t>***For modular budget, reference this</t>
  </si>
  <si>
    <r>
      <t xml:space="preserve">TOTAL DIRECT Costs </t>
    </r>
    <r>
      <rPr>
        <sz val="8"/>
        <rFont val="Arial"/>
        <family val="2"/>
      </rPr>
      <t>(including all sub award costs)</t>
    </r>
  </si>
  <si>
    <r>
      <t>TOTAL DIRECT Costs</t>
    </r>
    <r>
      <rPr>
        <sz val="8"/>
        <rFont val="Arial"/>
        <family val="2"/>
      </rPr>
      <t xml:space="preserve"> (without sub award indirect)</t>
    </r>
  </si>
  <si>
    <t xml:space="preserve">TOTAL REQUEST </t>
  </si>
  <si>
    <t>Grad Student</t>
  </si>
  <si>
    <t>Undergrad Student</t>
  </si>
  <si>
    <t>% Effort</t>
  </si>
  <si>
    <t>Summer Months*</t>
  </si>
  <si>
    <t>Base Salary</t>
  </si>
  <si>
    <t>Effort Conversion Calculator</t>
  </si>
  <si>
    <t>Salary Request</t>
  </si>
  <si>
    <t>Fringe Request</t>
  </si>
  <si>
    <t>Post Doc</t>
  </si>
  <si>
    <t>Annual Subtotals</t>
  </si>
  <si>
    <t>Detail Subtotals</t>
  </si>
  <si>
    <t>Fringe</t>
  </si>
  <si>
    <t>Non-Personnel</t>
  </si>
  <si>
    <t>Consultants Annual Total</t>
  </si>
  <si>
    <t>Supplies Annual Total</t>
  </si>
  <si>
    <t>Travel Annual Total</t>
  </si>
  <si>
    <t>Other Costs Annual Total</t>
  </si>
  <si>
    <t>Subawards Annual Total</t>
  </si>
  <si>
    <t>Subawards</t>
  </si>
  <si>
    <t>Cumulative total</t>
  </si>
  <si>
    <t>Airfare</t>
  </si>
  <si>
    <t>Car Rental</t>
  </si>
  <si>
    <t>Registration</t>
  </si>
  <si>
    <t>Lodging</t>
  </si>
  <si>
    <t>Per diem</t>
  </si>
  <si>
    <t>Parking</t>
  </si>
  <si>
    <t>Trip 1</t>
  </si>
  <si>
    <t>Trip 2</t>
  </si>
  <si>
    <t>Trip 3</t>
  </si>
  <si>
    <t>Trip 4</t>
  </si>
  <si>
    <t>Trip 5</t>
  </si>
  <si>
    <t>Trip 6</t>
  </si>
  <si>
    <t>No</t>
  </si>
  <si>
    <t>Domestic Travel</t>
  </si>
  <si>
    <t>Foreign Travel</t>
  </si>
  <si>
    <t>light red indicates NIH salary cap has been reached</t>
  </si>
  <si>
    <t xml:space="preserve">NOTES </t>
  </si>
  <si>
    <t>PI Year 1 Effort</t>
  </si>
  <si>
    <t>Year 1 F&amp;A Rate:</t>
  </si>
  <si>
    <t>COST SHARE</t>
  </si>
  <si>
    <t>Subtotal</t>
  </si>
  <si>
    <t>Description:</t>
  </si>
  <si>
    <t>*If cost-share, fill out federal cost-share tab</t>
  </si>
  <si>
    <t>Cost Share</t>
  </si>
  <si>
    <t>Anticipate Cost Share?*</t>
  </si>
  <si>
    <t>Sub-K under $25k</t>
  </si>
  <si>
    <r>
      <t>Equipment</t>
    </r>
    <r>
      <rPr>
        <sz val="10"/>
        <rFont val="Arial"/>
        <family val="2"/>
      </rPr>
      <t xml:space="preserve"> (stand alone pieces&gt;$5k)**</t>
    </r>
  </si>
  <si>
    <t>Alterations and Renovations**</t>
  </si>
  <si>
    <t>Patient Care costs**</t>
  </si>
  <si>
    <t>Sub-K over $25k**</t>
  </si>
  <si>
    <r>
      <t>MTDC (</t>
    </r>
    <r>
      <rPr>
        <sz val="8"/>
        <rFont val="Arial"/>
        <family val="2"/>
      </rPr>
      <t>excludes categories with**)</t>
    </r>
  </si>
  <si>
    <t>Patient Care costs** Annual Total</t>
  </si>
  <si>
    <t>Alterations and Renovations** Annual Total</t>
  </si>
  <si>
    <t>Equipment** Annual Total</t>
  </si>
  <si>
    <t>Equipment**</t>
  </si>
  <si>
    <t>Number of Travelers</t>
  </si>
  <si>
    <t>Base Cost per Traveler</t>
  </si>
  <si>
    <t xml:space="preserve">INSTRUCTIONS: For all anticipated trips, fill out a trip in either domestic or foreign travel table. Please describe the details of the trip in the description section. Input number of travelers and estimate the line item costs for each trip. Select which year this trip will occur in using Yes/No drop-down menu. It is possible to select multiple years, but the base cost per traveler and number of travelers can not vary year to year. If you need more flexibility for annual changes, create a separate trip. Annual totals for domestic and foreign travel are rolled up into the Federal Detail budget automatically. </t>
  </si>
  <si>
    <t>Escalation</t>
  </si>
  <si>
    <t>Total Cost Share</t>
  </si>
  <si>
    <r>
      <rPr>
        <u/>
        <sz val="8"/>
        <rFont val="Arial"/>
        <family val="2"/>
      </rPr>
      <t>*</t>
    </r>
    <r>
      <rPr>
        <u/>
        <sz val="8"/>
        <color theme="10"/>
        <rFont val="Arial"/>
        <family val="2"/>
      </rPr>
      <t>Note: Summer months are compensated as overbase and may require completion of Commitment of Summer Effort &amp; Salary Request form.  Click here for more info. Be sure to adjust base salary (column C) when using summer months effort</t>
    </r>
  </si>
  <si>
    <t>Project Dates:</t>
  </si>
  <si>
    <t>FY21</t>
  </si>
  <si>
    <t>FY22</t>
  </si>
  <si>
    <t>July</t>
  </si>
  <si>
    <t>August</t>
  </si>
  <si>
    <t>September</t>
  </si>
  <si>
    <t>October</t>
  </si>
  <si>
    <t>November</t>
  </si>
  <si>
    <t>December</t>
  </si>
  <si>
    <t>January</t>
  </si>
  <si>
    <t>February</t>
  </si>
  <si>
    <t>March</t>
  </si>
  <si>
    <t>April</t>
  </si>
  <si>
    <t>May</t>
  </si>
  <si>
    <t>June</t>
  </si>
  <si>
    <t>FY23</t>
  </si>
  <si>
    <t>FY24</t>
  </si>
  <si>
    <t>FY25</t>
  </si>
  <si>
    <t>Appointment Type</t>
  </si>
  <si>
    <t>Calendar</t>
  </si>
  <si>
    <t>Academic</t>
  </si>
  <si>
    <t>Summer</t>
  </si>
  <si>
    <t>Months</t>
  </si>
  <si>
    <t>FY21 Adjuster</t>
  </si>
  <si>
    <t>Sub Award</t>
  </si>
  <si>
    <t>Effort - Month Conversion Calculator</t>
  </si>
  <si>
    <t>Summer*</t>
  </si>
  <si>
    <t>NON-FEDERAL</t>
  </si>
  <si>
    <t>EDIT RATE ONLY FOR SPONSOR RESTRICTIONS</t>
  </si>
  <si>
    <r>
      <t xml:space="preserve">MTDC </t>
    </r>
    <r>
      <rPr>
        <sz val="8"/>
        <rFont val="Arial"/>
        <family val="2"/>
      </rPr>
      <t>*if sponsor restrictions, subtract out approporiate categories</t>
    </r>
  </si>
  <si>
    <r>
      <t>BU IDC</t>
    </r>
    <r>
      <rPr>
        <sz val="8"/>
        <rFont val="Arial"/>
        <family val="2"/>
      </rPr>
      <t>*calculated on MTDC, if there are sponsor restrictions make adjustments in MTDC line</t>
    </r>
  </si>
  <si>
    <t>Sponsor:</t>
  </si>
  <si>
    <t>Activity Type</t>
  </si>
  <si>
    <t>Research, On campus</t>
  </si>
  <si>
    <t>Instuction and training</t>
  </si>
  <si>
    <t>Other Sponsored Awards</t>
  </si>
  <si>
    <t>Off-campus Activity</t>
  </si>
  <si>
    <t>Details</t>
  </si>
  <si>
    <t>Rate</t>
  </si>
  <si>
    <t>Total Project Cost</t>
  </si>
  <si>
    <t>Years 1 - 5</t>
  </si>
  <si>
    <t>Sponsor</t>
  </si>
  <si>
    <t>Office of Research</t>
  </si>
  <si>
    <t>Department</t>
  </si>
  <si>
    <t>Total Salary</t>
  </si>
  <si>
    <t>Total F/B</t>
  </si>
  <si>
    <t>Total Direct</t>
  </si>
  <si>
    <t>Total F&amp;A</t>
  </si>
  <si>
    <t>Total Project</t>
  </si>
  <si>
    <t>FY26</t>
  </si>
  <si>
    <t>BU Cost-Share</t>
  </si>
  <si>
    <t>X-Check (Cost Share Split = BU Cost Share)</t>
  </si>
  <si>
    <t>BU Cost-Share Split (Manual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</si>
</sst>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_(&quot;$&quot;* #,##0_);_(&quot;$&quot;* \(#,##0\);_(&quot;$&quot;* &quot;-&quot;??_);_(@_)"/>
    <numFmt numFmtId="166" formatCode="0.0"/>
    <numFmt numFmtId="167" formatCode="mm/dd/yy;@"/>
    <numFmt numFmtId="168" formatCode="&quot;$&quot;#,##0"/>
  </numFmts>
  <fonts count="34">
    <font>
      <sz val="10"/>
      <name val="Arial"/>
    </font>
    <font>
      <sz val="8"/>
      <name val="Arial"/>
      <family val="2"/>
    </font>
    <font>
      <b/>
      <sz val="11"/>
      <name val="Arial"/>
      <family val="2"/>
    </font>
    <font>
      <b/>
      <sz val="10"/>
      <name val="Arial"/>
      <family val="2"/>
    </font>
    <font>
      <sz val="11"/>
      <name val="Arial"/>
      <family val="2"/>
    </font>
    <font>
      <sz val="10"/>
      <name val="Arial"/>
      <family val="2"/>
    </font>
    <font>
      <sz val="10"/>
      <name val="Arial"/>
      <family val="2"/>
    </font>
    <font>
      <u/>
      <sz val="10"/>
      <color theme="10"/>
      <name val="Arial"/>
      <family val="2"/>
    </font>
    <font>
      <b/>
      <sz val="8"/>
      <name val="Arial"/>
      <family val="2"/>
    </font>
    <font>
      <b/>
      <sz val="12"/>
      <name val="Arial"/>
      <family val="2"/>
    </font>
    <font>
      <b/>
      <sz val="14"/>
      <name val="Arial"/>
      <family val="2"/>
    </font>
    <font>
      <b/>
      <sz val="36"/>
      <name val="Arial"/>
      <family val="2"/>
    </font>
    <font>
      <sz val="12"/>
      <name val="Arial"/>
      <family val="2"/>
    </font>
    <font>
      <sz val="7.5"/>
      <name val="Arial"/>
      <family val="2"/>
    </font>
    <font>
      <b/>
      <sz val="10"/>
      <color theme="0"/>
      <name val="Arial"/>
      <family val="2"/>
    </font>
    <font>
      <b/>
      <sz val="13"/>
      <name val="Arial"/>
      <family val="2"/>
    </font>
    <font>
      <b/>
      <sz val="28"/>
      <name val="Arial"/>
      <family val="2"/>
    </font>
    <font>
      <b/>
      <sz val="22"/>
      <name val="Arial"/>
      <family val="2"/>
    </font>
    <font>
      <b/>
      <sz val="16"/>
      <name val="Arial"/>
      <family val="2"/>
    </font>
    <font>
      <sz val="14"/>
      <name val="Arial"/>
      <family val="2"/>
    </font>
    <font>
      <sz val="10"/>
      <color theme="1"/>
      <name val="Arial"/>
      <family val="2"/>
    </font>
    <font>
      <b/>
      <sz val="10"/>
      <color theme="1"/>
      <name val="Arial"/>
      <family val="2"/>
    </font>
    <font>
      <sz val="8"/>
      <color theme="1"/>
      <name val="Arial"/>
      <family val="2"/>
    </font>
    <font>
      <sz val="11"/>
      <color theme="1"/>
      <name val="Arial"/>
      <family val="2"/>
    </font>
    <font>
      <b/>
      <sz val="12"/>
      <color theme="1"/>
      <name val="Arial"/>
      <family val="2"/>
    </font>
    <font>
      <b/>
      <sz val="18"/>
      <name val="Arial"/>
      <family val="2"/>
    </font>
    <font>
      <b/>
      <sz val="48"/>
      <name val="Arial"/>
      <family val="2"/>
    </font>
    <font>
      <b/>
      <sz val="18"/>
      <color theme="1"/>
      <name val="Arial"/>
      <family val="2"/>
    </font>
    <font>
      <u/>
      <sz val="8"/>
      <color theme="10"/>
      <name val="Arial"/>
      <family val="2"/>
    </font>
    <font>
      <u/>
      <sz val="8"/>
      <name val="Arial"/>
      <family val="2"/>
    </font>
    <font>
      <b/>
      <sz val="9"/>
      <color theme="1"/>
      <name val="Arial"/>
      <family val="2"/>
    </font>
    <font>
      <sz val="10"/>
      <name val="Geneva"/>
    </font>
    <font>
      <b/>
      <sz val="10"/>
      <name val="Times New Roman"/>
      <family val="1"/>
    </font>
    <font>
      <sz val="10"/>
      <name val="Times New Roman"/>
      <family val="1"/>
    </font>
  </fonts>
  <fills count="13">
    <fill>
      <patternFill patternType="none"/>
    </fill>
    <fill>
      <patternFill patternType="gray125"/>
    </fill>
    <fill>
      <patternFill patternType="solid">
        <fgColor rgb="FFFFFF99"/>
        <bgColor indexed="64"/>
      </patternFill>
    </fill>
    <fill>
      <patternFill patternType="solid">
        <fgColor rgb="FFD9F6FF"/>
        <bgColor indexed="64"/>
      </patternFill>
    </fill>
    <fill>
      <patternFill patternType="solid">
        <fgColor rgb="FFFFFF00"/>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FFD9"/>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0" tint="-0.34998626667073579"/>
        <bgColor indexed="64"/>
      </patternFill>
    </fill>
  </fills>
  <borders count="15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ck">
        <color indexed="64"/>
      </left>
      <right style="thick">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style="double">
        <color indexed="64"/>
      </top>
      <bottom/>
      <diagonal/>
    </border>
    <border>
      <left style="medium">
        <color indexed="64"/>
      </left>
      <right style="medium">
        <color indexed="64"/>
      </right>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medium">
        <color indexed="64"/>
      </top>
      <bottom/>
      <diagonal/>
    </border>
    <border>
      <left/>
      <right style="hair">
        <color indexed="64"/>
      </right>
      <top/>
      <bottom style="double">
        <color indexed="64"/>
      </bottom>
      <diagonal/>
    </border>
    <border>
      <left/>
      <right style="hair">
        <color indexed="64"/>
      </right>
      <top style="double">
        <color indexed="64"/>
      </top>
      <bottom/>
      <diagonal/>
    </border>
    <border>
      <left style="medium">
        <color indexed="64"/>
      </left>
      <right style="medium">
        <color indexed="64"/>
      </right>
      <top style="thin">
        <color indexed="64"/>
      </top>
      <bottom/>
      <diagonal/>
    </border>
    <border>
      <left style="hair">
        <color indexed="64"/>
      </left>
      <right/>
      <top style="medium">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hair">
        <color theme="3" tint="0.39997558519241921"/>
      </left>
      <right/>
      <top style="hair">
        <color theme="3" tint="0.39997558519241921"/>
      </top>
      <bottom style="hair">
        <color theme="3" tint="0.39997558519241921"/>
      </bottom>
      <diagonal/>
    </border>
    <border>
      <left/>
      <right style="hair">
        <color theme="3" tint="0.39997558519241921"/>
      </right>
      <top style="hair">
        <color theme="3" tint="0.39997558519241921"/>
      </top>
      <bottom style="hair">
        <color theme="3" tint="0.39997558519241921"/>
      </bottom>
      <diagonal/>
    </border>
    <border>
      <left style="hair">
        <color theme="3" tint="0.39997558519241921"/>
      </left>
      <right/>
      <top style="hair">
        <color theme="3" tint="0.39997558519241921"/>
      </top>
      <bottom/>
      <diagonal/>
    </border>
    <border>
      <left/>
      <right style="hair">
        <color theme="3" tint="0.39997558519241921"/>
      </right>
      <top style="hair">
        <color theme="3" tint="0.39997558519241921"/>
      </top>
      <bottom/>
      <diagonal/>
    </border>
    <border>
      <left style="hair">
        <color theme="3" tint="0.39997558519241921"/>
      </left>
      <right/>
      <top/>
      <bottom style="hair">
        <color theme="3" tint="0.39997558519241921"/>
      </bottom>
      <diagonal/>
    </border>
    <border>
      <left/>
      <right style="hair">
        <color theme="3" tint="0.39997558519241921"/>
      </right>
      <top/>
      <bottom style="hair">
        <color theme="3" tint="0.39997558519241921"/>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double">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ck">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thick">
        <color indexed="64"/>
      </bottom>
      <diagonal/>
    </border>
    <border>
      <left/>
      <right style="medium">
        <color indexed="64"/>
      </right>
      <top style="double">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double">
        <color indexed="64"/>
      </bottom>
      <diagonal/>
    </border>
    <border>
      <left/>
      <right/>
      <top style="thin">
        <color theme="4"/>
      </top>
      <bottom/>
      <diagonal/>
    </border>
    <border>
      <left/>
      <right/>
      <top style="thin">
        <color theme="4"/>
      </top>
      <bottom style="thin">
        <color theme="4"/>
      </bottom>
      <diagonal/>
    </border>
    <border>
      <left/>
      <right/>
      <top style="thin">
        <color theme="4"/>
      </top>
      <bottom style="medium">
        <color indexed="64"/>
      </bottom>
      <diagonal/>
    </border>
    <border>
      <left style="medium">
        <color indexed="64"/>
      </left>
      <right/>
      <top style="thin">
        <color theme="4"/>
      </top>
      <bottom/>
      <diagonal/>
    </border>
    <border>
      <left style="thin">
        <color theme="4"/>
      </left>
      <right/>
      <top style="thin">
        <color theme="4"/>
      </top>
      <bottom/>
      <diagonal/>
    </border>
    <border>
      <left style="thin">
        <color indexed="64"/>
      </left>
      <right/>
      <top style="thin">
        <color theme="4"/>
      </top>
      <bottom/>
      <diagonal/>
    </border>
    <border>
      <left style="hair">
        <color indexed="64"/>
      </left>
      <right/>
      <top style="thin">
        <color theme="4"/>
      </top>
      <bottom/>
      <diagonal/>
    </border>
    <border>
      <left style="medium">
        <color indexed="64"/>
      </left>
      <right/>
      <top style="thin">
        <color theme="4"/>
      </top>
      <bottom style="medium">
        <color indexed="64"/>
      </bottom>
      <diagonal/>
    </border>
    <border>
      <left style="hair">
        <color indexed="64"/>
      </left>
      <right/>
      <top style="thin">
        <color theme="4"/>
      </top>
      <bottom style="medium">
        <color indexed="64"/>
      </bottom>
      <diagonal/>
    </border>
    <border>
      <left style="thin">
        <color theme="4"/>
      </left>
      <right/>
      <top style="thin">
        <color theme="4"/>
      </top>
      <bottom style="medium">
        <color indexed="64"/>
      </bottom>
      <diagonal/>
    </border>
    <border>
      <left style="thin">
        <color indexed="64"/>
      </left>
      <right/>
      <top style="thin">
        <color theme="4"/>
      </top>
      <bottom style="medium">
        <color indexed="64"/>
      </bottom>
      <diagonal/>
    </border>
    <border>
      <left style="thin">
        <color indexed="64"/>
      </left>
      <right style="medium">
        <color indexed="64"/>
      </right>
      <top style="thin">
        <color theme="4"/>
      </top>
      <bottom style="medium">
        <color indexed="64"/>
      </bottom>
      <diagonal/>
    </border>
    <border>
      <left style="hair">
        <color theme="3" tint="0.39997558519241921"/>
      </left>
      <right/>
      <top style="hair">
        <color theme="3" tint="0.39997558519241921"/>
      </top>
      <bottom style="medium">
        <color indexed="64"/>
      </bottom>
      <diagonal/>
    </border>
    <border>
      <left style="hair">
        <color theme="3" tint="0.39997558519241921"/>
      </left>
      <right style="medium">
        <color indexed="64"/>
      </right>
      <top/>
      <bottom style="medium">
        <color indexed="64"/>
      </bottom>
      <diagonal/>
    </border>
    <border>
      <left/>
      <right style="medium">
        <color indexed="64"/>
      </right>
      <top style="hair">
        <color theme="3" tint="0.39997558519241921"/>
      </top>
      <bottom style="medium">
        <color indexed="64"/>
      </bottom>
      <diagonal/>
    </border>
    <border>
      <left style="thin">
        <color theme="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thin">
        <color theme="4"/>
      </top>
      <bottom/>
      <diagonal/>
    </border>
    <border>
      <left style="medium">
        <color indexed="64"/>
      </left>
      <right style="hair">
        <color indexed="64"/>
      </right>
      <top style="thin">
        <color theme="4"/>
      </top>
      <bottom style="medium">
        <color indexed="64"/>
      </bottom>
      <diagonal/>
    </border>
    <border>
      <left style="medium">
        <color indexed="64"/>
      </left>
      <right style="medium">
        <color indexed="64"/>
      </right>
      <top style="thin">
        <color theme="1"/>
      </top>
      <bottom/>
      <diagonal/>
    </border>
    <border>
      <left style="medium">
        <color indexed="64"/>
      </left>
      <right style="medium">
        <color indexed="64"/>
      </right>
      <top style="thin">
        <color theme="1"/>
      </top>
      <bottom style="medium">
        <color indexed="64"/>
      </bottom>
      <diagonal/>
    </border>
    <border>
      <left style="medium">
        <color indexed="64"/>
      </left>
      <right style="medium">
        <color indexed="64"/>
      </right>
      <top style="thin">
        <color theme="4"/>
      </top>
      <bottom/>
      <diagonal/>
    </border>
    <border>
      <left style="medium">
        <color indexed="64"/>
      </left>
      <right style="medium">
        <color indexed="64"/>
      </right>
      <top style="thick">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thin">
        <color theme="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1"/>
      </top>
      <bottom/>
      <diagonal/>
    </border>
    <border>
      <left style="hair">
        <color theme="3" tint="0.39997558519241921"/>
      </left>
      <right style="medium">
        <color indexed="64"/>
      </right>
      <top/>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hair">
        <color indexed="64"/>
      </right>
      <top style="thin">
        <color indexed="64"/>
      </top>
      <bottom style="double">
        <color indexed="64"/>
      </bottom>
      <diagonal/>
    </border>
    <border>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uble">
        <color indexed="64"/>
      </left>
      <right style="thin">
        <color indexed="64"/>
      </right>
      <top/>
      <bottom/>
      <diagonal/>
    </border>
    <border>
      <left style="thin">
        <color indexed="64"/>
      </left>
      <right style="dotted">
        <color indexed="64"/>
      </right>
      <top/>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9">
    <xf numFmtId="0" fontId="0" fillId="0" borderId="0"/>
    <xf numFmtId="9"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31" fillId="0" borderId="0"/>
    <xf numFmtId="38" fontId="31" fillId="0" borderId="0" applyFont="0" applyFill="0" applyBorder="0" applyAlignment="0" applyProtection="0"/>
  </cellStyleXfs>
  <cellXfs count="638">
    <xf numFmtId="0" fontId="0" fillId="0" borderId="0" xfId="0"/>
    <xf numFmtId="0" fontId="3" fillId="0" borderId="0" xfId="0" applyFont="1"/>
    <xf numFmtId="0" fontId="5" fillId="0" borderId="0" xfId="0" applyFont="1"/>
    <xf numFmtId="0" fontId="8" fillId="0" borderId="0" xfId="0" applyFont="1" applyAlignment="1">
      <alignment vertical="top"/>
    </xf>
    <xf numFmtId="0" fontId="8" fillId="0" borderId="0" xfId="0" applyFont="1" applyAlignment="1">
      <alignment vertical="top" wrapText="1"/>
    </xf>
    <xf numFmtId="44" fontId="0" fillId="0" borderId="0" xfId="3" applyFont="1"/>
    <xf numFmtId="44" fontId="0" fillId="0" borderId="0" xfId="3" applyFont="1" applyFill="1" applyBorder="1" applyProtection="1">
      <protection locked="0"/>
    </xf>
    <xf numFmtId="44" fontId="0" fillId="0" borderId="0" xfId="0" applyNumberFormat="1"/>
    <xf numFmtId="0" fontId="1" fillId="0" borderId="0" xfId="0" applyFont="1" applyAlignment="1">
      <alignment horizontal="center" wrapText="1"/>
    </xf>
    <xf numFmtId="0" fontId="3" fillId="0" borderId="4" xfId="0" applyFont="1" applyBorder="1" applyAlignment="1">
      <alignment horizontal="center"/>
    </xf>
    <xf numFmtId="44" fontId="0" fillId="0" borderId="0" xfId="3" applyFont="1" applyBorder="1"/>
    <xf numFmtId="0" fontId="5" fillId="0" borderId="14" xfId="0" applyFont="1" applyBorder="1"/>
    <xf numFmtId="0" fontId="5" fillId="0" borderId="29" xfId="0" applyFont="1" applyBorder="1"/>
    <xf numFmtId="0" fontId="3" fillId="0" borderId="28" xfId="0" applyFont="1" applyBorder="1"/>
    <xf numFmtId="0" fontId="0" fillId="0" borderId="31" xfId="0" applyBorder="1"/>
    <xf numFmtId="0" fontId="3" fillId="0" borderId="14" xfId="0" applyFont="1" applyBorder="1"/>
    <xf numFmtId="0" fontId="5" fillId="0" borderId="3" xfId="0" applyFont="1" applyBorder="1"/>
    <xf numFmtId="0" fontId="0" fillId="0" borderId="0" xfId="0" applyAlignment="1">
      <alignment horizontal="left"/>
    </xf>
    <xf numFmtId="0" fontId="3" fillId="0" borderId="0" xfId="0" applyFont="1" applyAlignment="1">
      <alignment horizontal="left"/>
    </xf>
    <xf numFmtId="0" fontId="0" fillId="0" borderId="33" xfId="0" applyBorder="1"/>
    <xf numFmtId="0" fontId="5" fillId="0" borderId="17" xfId="0" applyFont="1" applyBorder="1"/>
    <xf numFmtId="0" fontId="5" fillId="0" borderId="26" xfId="0" applyFont="1" applyBorder="1"/>
    <xf numFmtId="0" fontId="0" fillId="0" borderId="14" xfId="0" applyBorder="1"/>
    <xf numFmtId="44" fontId="0" fillId="0" borderId="14" xfId="3" applyFont="1" applyFill="1" applyBorder="1"/>
    <xf numFmtId="44" fontId="0" fillId="0" borderId="0" xfId="3" applyFont="1" applyFill="1" applyBorder="1"/>
    <xf numFmtId="44" fontId="3" fillId="0" borderId="19" xfId="3" applyFont="1" applyFill="1" applyBorder="1"/>
    <xf numFmtId="44" fontId="3" fillId="0" borderId="0" xfId="3" applyFont="1" applyFill="1" applyBorder="1"/>
    <xf numFmtId="44" fontId="5" fillId="0" borderId="14" xfId="3" applyFont="1" applyFill="1" applyBorder="1"/>
    <xf numFmtId="44" fontId="5" fillId="0" borderId="0" xfId="3" applyFont="1" applyFill="1" applyBorder="1"/>
    <xf numFmtId="44" fontId="0" fillId="0" borderId="19" xfId="3" applyFont="1" applyFill="1" applyBorder="1"/>
    <xf numFmtId="44" fontId="0" fillId="0" borderId="0" xfId="3" applyFont="1" applyBorder="1" applyAlignment="1"/>
    <xf numFmtId="44" fontId="0" fillId="0" borderId="19" xfId="3" applyFont="1" applyBorder="1"/>
    <xf numFmtId="0" fontId="0" fillId="0" borderId="19" xfId="0" applyBorder="1"/>
    <xf numFmtId="44" fontId="0" fillId="0" borderId="34" xfId="3" applyFont="1" applyFill="1" applyBorder="1"/>
    <xf numFmtId="44" fontId="3" fillId="0" borderId="0" xfId="3" applyFont="1" applyBorder="1" applyProtection="1">
      <protection locked="0"/>
    </xf>
    <xf numFmtId="44" fontId="0" fillId="0" borderId="0" xfId="3" applyFont="1" applyFill="1"/>
    <xf numFmtId="0" fontId="3" fillId="0" borderId="18" xfId="0" applyFont="1" applyBorder="1" applyAlignment="1">
      <alignment horizontal="center"/>
    </xf>
    <xf numFmtId="0" fontId="3" fillId="0" borderId="30" xfId="0" applyFont="1" applyBorder="1"/>
    <xf numFmtId="0" fontId="3" fillId="0" borderId="17" xfId="0" applyFont="1" applyBorder="1"/>
    <xf numFmtId="0" fontId="3" fillId="0" borderId="25" xfId="0" applyFont="1" applyBorder="1"/>
    <xf numFmtId="0" fontId="3" fillId="0" borderId="19" xfId="0" applyFont="1" applyBorder="1"/>
    <xf numFmtId="0" fontId="3" fillId="0" borderId="29" xfId="0" applyFont="1" applyBorder="1"/>
    <xf numFmtId="0" fontId="10" fillId="0" borderId="35" xfId="0" applyFont="1" applyBorder="1" applyAlignment="1">
      <alignment horizontal="left"/>
    </xf>
    <xf numFmtId="0" fontId="5" fillId="0" borderId="34" xfId="0" applyFont="1" applyBorder="1"/>
    <xf numFmtId="0" fontId="3" fillId="0" borderId="37" xfId="0" applyFont="1" applyBorder="1" applyAlignment="1">
      <alignment horizontal="left"/>
    </xf>
    <xf numFmtId="0" fontId="0" fillId="0" borderId="37" xfId="0" applyBorder="1" applyAlignment="1">
      <alignment horizontal="left"/>
    </xf>
    <xf numFmtId="0" fontId="0" fillId="0" borderId="40" xfId="0" applyBorder="1" applyAlignment="1">
      <alignment horizontal="left"/>
    </xf>
    <xf numFmtId="0" fontId="3" fillId="0" borderId="41" xfId="0" applyFont="1" applyBorder="1"/>
    <xf numFmtId="0" fontId="5" fillId="0" borderId="43" xfId="0" applyFont="1" applyBorder="1"/>
    <xf numFmtId="0" fontId="3" fillId="0" borderId="21" xfId="0" applyFont="1" applyBorder="1"/>
    <xf numFmtId="44" fontId="3" fillId="0" borderId="21" xfId="3" applyFont="1" applyBorder="1"/>
    <xf numFmtId="44" fontId="3" fillId="0" borderId="21" xfId="3" applyFont="1" applyFill="1" applyBorder="1"/>
    <xf numFmtId="44" fontId="3" fillId="0" borderId="21" xfId="3" applyFont="1" applyBorder="1" applyAlignment="1"/>
    <xf numFmtId="44" fontId="3" fillId="0" borderId="14" xfId="3" applyFont="1" applyBorder="1"/>
    <xf numFmtId="0" fontId="0" fillId="0" borderId="32" xfId="0" applyBorder="1"/>
    <xf numFmtId="44" fontId="5" fillId="0" borderId="0" xfId="3" applyFont="1" applyBorder="1" applyProtection="1">
      <protection locked="0"/>
    </xf>
    <xf numFmtId="0" fontId="3" fillId="0" borderId="47" xfId="0" applyFont="1" applyBorder="1"/>
    <xf numFmtId="44" fontId="0" fillId="0" borderId="46" xfId="3" applyFont="1" applyFill="1" applyBorder="1"/>
    <xf numFmtId="44" fontId="0" fillId="0" borderId="48" xfId="3" applyFont="1" applyFill="1" applyBorder="1"/>
    <xf numFmtId="44" fontId="0" fillId="0" borderId="45" xfId="3" applyFont="1" applyFill="1" applyBorder="1"/>
    <xf numFmtId="44" fontId="3" fillId="0" borderId="47" xfId="3" applyFont="1" applyFill="1" applyBorder="1"/>
    <xf numFmtId="44" fontId="3" fillId="0" borderId="45" xfId="3" applyFont="1" applyFill="1" applyBorder="1"/>
    <xf numFmtId="44" fontId="5" fillId="0" borderId="46" xfId="3" applyFont="1" applyFill="1" applyBorder="1"/>
    <xf numFmtId="44" fontId="5" fillId="0" borderId="45" xfId="3" applyFont="1" applyFill="1" applyBorder="1"/>
    <xf numFmtId="44" fontId="0" fillId="0" borderId="47" xfId="3" applyFont="1" applyFill="1" applyBorder="1"/>
    <xf numFmtId="44" fontId="0" fillId="0" borderId="50" xfId="3" applyFont="1" applyBorder="1" applyAlignment="1"/>
    <xf numFmtId="0" fontId="5" fillId="6" borderId="0" xfId="0" applyFont="1" applyFill="1"/>
    <xf numFmtId="0" fontId="1" fillId="0" borderId="37" xfId="0" applyFont="1" applyBorder="1" applyAlignment="1">
      <alignment horizontal="left"/>
    </xf>
    <xf numFmtId="44" fontId="0" fillId="0" borderId="3" xfId="3" applyFont="1" applyBorder="1"/>
    <xf numFmtId="2" fontId="5" fillId="0" borderId="6" xfId="3" applyNumberFormat="1" applyFont="1" applyBorder="1" applyProtection="1"/>
    <xf numFmtId="166" fontId="0" fillId="3" borderId="5" xfId="1" applyNumberFormat="1" applyFont="1" applyFill="1" applyBorder="1" applyProtection="1">
      <protection locked="0"/>
    </xf>
    <xf numFmtId="0" fontId="0" fillId="0" borderId="25" xfId="0" applyBorder="1"/>
    <xf numFmtId="164" fontId="0" fillId="0" borderId="0" xfId="1" applyNumberFormat="1" applyFont="1" applyFill="1" applyBorder="1" applyProtection="1"/>
    <xf numFmtId="44" fontId="5" fillId="0" borderId="0" xfId="3" applyFont="1" applyFill="1" applyBorder="1" applyProtection="1">
      <protection locked="0"/>
    </xf>
    <xf numFmtId="44" fontId="0" fillId="0" borderId="14" xfId="3" applyFont="1" applyBorder="1"/>
    <xf numFmtId="0" fontId="0" fillId="0" borderId="26" xfId="0" applyBorder="1"/>
    <xf numFmtId="0" fontId="0" fillId="3" borderId="0" xfId="0" applyFill="1" applyProtection="1">
      <protection locked="0"/>
    </xf>
    <xf numFmtId="0" fontId="3" fillId="0" borderId="14" xfId="0" applyFont="1" applyBorder="1" applyAlignment="1">
      <alignment horizontal="left" vertical="center" wrapText="1"/>
    </xf>
    <xf numFmtId="0" fontId="3" fillId="0" borderId="23"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9" xfId="0" applyFont="1" applyBorder="1" applyAlignment="1">
      <alignment horizontal="left" vertical="center" wrapText="1"/>
    </xf>
    <xf numFmtId="0" fontId="3" fillId="0" borderId="24" xfId="0" applyFont="1" applyBorder="1" applyAlignment="1">
      <alignment horizontal="left" vertical="center" wrapText="1"/>
    </xf>
    <xf numFmtId="0" fontId="0" fillId="3" borderId="14" xfId="0" applyFill="1" applyBorder="1" applyProtection="1">
      <protection locked="0"/>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19" xfId="0" applyFont="1" applyBorder="1" applyAlignment="1">
      <alignment horizontal="left" vertical="center"/>
    </xf>
    <xf numFmtId="0" fontId="3" fillId="0" borderId="24" xfId="0" applyFont="1" applyBorder="1" applyAlignment="1">
      <alignment horizontal="left" vertical="center"/>
    </xf>
    <xf numFmtId="0" fontId="5" fillId="3" borderId="0" xfId="0" applyFont="1" applyFill="1" applyProtection="1">
      <protection locked="0"/>
    </xf>
    <xf numFmtId="0" fontId="3" fillId="0" borderId="14" xfId="0" applyFont="1" applyBorder="1" applyAlignment="1">
      <alignment horizontal="left" vertical="center"/>
    </xf>
    <xf numFmtId="0" fontId="3" fillId="0" borderId="23" xfId="0" applyFont="1" applyBorder="1" applyAlignment="1">
      <alignment horizontal="left" vertical="center"/>
    </xf>
    <xf numFmtId="0" fontId="5" fillId="3" borderId="14" xfId="0" applyFont="1" applyFill="1" applyBorder="1" applyProtection="1">
      <protection locked="0"/>
    </xf>
    <xf numFmtId="0" fontId="0" fillId="0" borderId="0" xfId="0" applyAlignment="1">
      <alignment horizontal="center"/>
    </xf>
    <xf numFmtId="44" fontId="0" fillId="0" borderId="0" xfId="0" applyNumberFormat="1" applyAlignment="1">
      <alignment horizontal="center"/>
    </xf>
    <xf numFmtId="0" fontId="3" fillId="5" borderId="2" xfId="0" applyFont="1" applyFill="1" applyBorder="1" applyAlignment="1">
      <alignment horizontal="left"/>
    </xf>
    <xf numFmtId="0" fontId="3" fillId="5" borderId="11" xfId="0" applyFont="1" applyFill="1" applyBorder="1" applyAlignment="1">
      <alignment horizontal="left"/>
    </xf>
    <xf numFmtId="0" fontId="14" fillId="0" borderId="0" xfId="0" applyFont="1" applyAlignment="1">
      <alignment horizontal="left" vertical="center" wrapText="1"/>
    </xf>
    <xf numFmtId="0" fontId="14" fillId="7" borderId="0" xfId="0" applyFont="1" applyFill="1" applyAlignment="1">
      <alignment horizontal="left" vertical="center"/>
    </xf>
    <xf numFmtId="0" fontId="14" fillId="0" borderId="0" xfId="0" applyFont="1" applyAlignment="1">
      <alignment horizontal="left" vertical="center"/>
    </xf>
    <xf numFmtId="0" fontId="0" fillId="8" borderId="0" xfId="0" applyFill="1"/>
    <xf numFmtId="44" fontId="0" fillId="8" borderId="0" xfId="0" applyNumberFormat="1" applyFill="1"/>
    <xf numFmtId="0" fontId="0" fillId="0" borderId="0" xfId="0" applyAlignment="1">
      <alignment wrapText="1"/>
    </xf>
    <xf numFmtId="0" fontId="3" fillId="0" borderId="0" xfId="0" applyFont="1" applyAlignment="1">
      <alignment horizontal="center" vertical="center" wrapText="1"/>
    </xf>
    <xf numFmtId="44" fontId="0" fillId="3" borderId="0" xfId="0" applyNumberFormat="1" applyFill="1" applyProtection="1">
      <protection locked="0"/>
    </xf>
    <xf numFmtId="0" fontId="0" fillId="0" borderId="14" xfId="0" applyBorder="1" applyProtection="1">
      <protection locked="0"/>
    </xf>
    <xf numFmtId="0" fontId="0" fillId="0" borderId="0" xfId="0" applyProtection="1">
      <protection locked="0"/>
    </xf>
    <xf numFmtId="0" fontId="0" fillId="0" borderId="34" xfId="0" applyBorder="1"/>
    <xf numFmtId="44" fontId="3" fillId="0" borderId="6" xfId="3" applyFont="1" applyFill="1" applyBorder="1"/>
    <xf numFmtId="44" fontId="0" fillId="0" borderId="6" xfId="3" applyFont="1" applyFill="1" applyBorder="1"/>
    <xf numFmtId="0" fontId="8" fillId="8" borderId="0" xfId="0" applyFont="1" applyFill="1" applyAlignment="1">
      <alignment horizontal="right" vertical="center" wrapText="1"/>
    </xf>
    <xf numFmtId="49" fontId="5" fillId="9" borderId="0" xfId="0" applyNumberFormat="1" applyFont="1" applyFill="1" applyAlignment="1">
      <alignment vertical="center" wrapText="1"/>
    </xf>
    <xf numFmtId="0" fontId="0" fillId="9" borderId="0" xfId="0" applyFill="1"/>
    <xf numFmtId="0" fontId="0" fillId="7" borderId="12" xfId="0" applyFill="1" applyBorder="1"/>
    <xf numFmtId="0" fontId="0" fillId="7" borderId="13" xfId="0" applyFill="1" applyBorder="1" applyAlignment="1">
      <alignment wrapText="1"/>
    </xf>
    <xf numFmtId="0" fontId="3" fillId="9" borderId="6" xfId="0" applyFont="1" applyFill="1" applyBorder="1" applyAlignment="1">
      <alignment horizontal="center" wrapText="1"/>
    </xf>
    <xf numFmtId="0" fontId="3" fillId="8" borderId="6" xfId="0" applyFont="1" applyFill="1" applyBorder="1" applyAlignment="1">
      <alignment horizontal="center" wrapText="1"/>
    </xf>
    <xf numFmtId="0" fontId="3" fillId="8" borderId="6" xfId="0" applyFont="1" applyFill="1" applyBorder="1" applyAlignment="1">
      <alignment horizontal="center" vertical="center" wrapText="1"/>
    </xf>
    <xf numFmtId="0" fontId="3" fillId="8" borderId="13" xfId="0" applyFont="1" applyFill="1" applyBorder="1" applyAlignment="1">
      <alignment horizontal="center" vertical="center" wrapText="1"/>
    </xf>
    <xf numFmtId="44" fontId="5" fillId="8" borderId="1" xfId="3" applyFont="1" applyFill="1" applyBorder="1" applyProtection="1"/>
    <xf numFmtId="44" fontId="5" fillId="8" borderId="3" xfId="3" applyFont="1" applyFill="1" applyBorder="1" applyProtection="1"/>
    <xf numFmtId="44" fontId="0" fillId="8" borderId="3" xfId="3" applyFont="1" applyFill="1" applyBorder="1" applyProtection="1"/>
    <xf numFmtId="0" fontId="3" fillId="8" borderId="3" xfId="0" applyFont="1" applyFill="1" applyBorder="1"/>
    <xf numFmtId="0" fontId="3" fillId="8" borderId="27" xfId="0" applyFont="1" applyFill="1" applyBorder="1"/>
    <xf numFmtId="0" fontId="0" fillId="7" borderId="22" xfId="0" applyFill="1" applyBorder="1"/>
    <xf numFmtId="0" fontId="3" fillId="8" borderId="5" xfId="0" applyFont="1" applyFill="1" applyBorder="1"/>
    <xf numFmtId="0" fontId="0" fillId="7" borderId="13" xfId="0" applyFill="1" applyBorder="1"/>
    <xf numFmtId="0" fontId="0" fillId="8" borderId="1" xfId="0" applyFill="1" applyBorder="1" applyAlignment="1">
      <alignment wrapText="1"/>
    </xf>
    <xf numFmtId="0" fontId="5" fillId="8" borderId="3" xfId="0" applyFont="1" applyFill="1" applyBorder="1" applyAlignment="1">
      <alignment wrapText="1"/>
    </xf>
    <xf numFmtId="0" fontId="0" fillId="8" borderId="3" xfId="0" applyFill="1" applyBorder="1" applyAlignment="1">
      <alignment wrapText="1"/>
    </xf>
    <xf numFmtId="0" fontId="0" fillId="8" borderId="5" xfId="0" applyFill="1" applyBorder="1" applyAlignment="1">
      <alignment wrapText="1"/>
    </xf>
    <xf numFmtId="0" fontId="0" fillId="8" borderId="12" xfId="0" applyFill="1" applyBorder="1"/>
    <xf numFmtId="0" fontId="0" fillId="0" borderId="12" xfId="0" applyBorder="1"/>
    <xf numFmtId="10" fontId="5" fillId="9" borderId="0" xfId="0" applyNumberFormat="1" applyFont="1" applyFill="1" applyAlignment="1">
      <alignment horizontal="left" vertical="center" wrapText="1"/>
    </xf>
    <xf numFmtId="164" fontId="5" fillId="9" borderId="0" xfId="1" applyNumberFormat="1" applyFont="1" applyFill="1" applyBorder="1" applyAlignment="1" applyProtection="1">
      <alignment horizontal="left" vertical="center" wrapText="1"/>
    </xf>
    <xf numFmtId="0" fontId="5" fillId="3" borderId="29" xfId="0" applyFont="1" applyFill="1" applyBorder="1" applyAlignment="1" applyProtection="1">
      <alignment horizontal="center"/>
      <protection locked="0"/>
    </xf>
    <xf numFmtId="0" fontId="3" fillId="0" borderId="12" xfId="0" applyFont="1" applyBorder="1" applyAlignment="1">
      <alignment horizontal="center" vertical="center" wrapText="1"/>
    </xf>
    <xf numFmtId="0" fontId="5" fillId="0" borderId="0" xfId="0" applyFont="1" applyAlignment="1">
      <alignment horizontal="left" vertical="center"/>
    </xf>
    <xf numFmtId="44" fontId="5" fillId="8" borderId="29" xfId="0" applyNumberFormat="1" applyFont="1" applyFill="1" applyBorder="1" applyAlignment="1" applyProtection="1">
      <alignment horizontal="center"/>
      <protection locked="0"/>
    </xf>
    <xf numFmtId="0" fontId="10" fillId="0" borderId="0" xfId="0" applyFont="1" applyAlignment="1">
      <alignment horizontal="left"/>
    </xf>
    <xf numFmtId="44" fontId="0" fillId="8" borderId="68" xfId="0" applyNumberFormat="1" applyFill="1" applyBorder="1" applyAlignment="1">
      <alignment horizontal="center"/>
    </xf>
    <xf numFmtId="44" fontId="0" fillId="8" borderId="69" xfId="0" applyNumberFormat="1" applyFill="1" applyBorder="1" applyAlignment="1">
      <alignment horizontal="center"/>
    </xf>
    <xf numFmtId="0" fontId="3" fillId="0" borderId="72" xfId="0" applyFont="1" applyBorder="1" applyAlignment="1">
      <alignment horizontal="center" vertical="center" wrapText="1"/>
    </xf>
    <xf numFmtId="44" fontId="3" fillId="8" borderId="67" xfId="0" applyNumberFormat="1"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3" xfId="0" applyFont="1" applyBorder="1" applyAlignment="1">
      <alignment horizontal="center" vertical="center" wrapText="1"/>
    </xf>
    <xf numFmtId="44" fontId="0" fillId="0" borderId="74" xfId="0" applyNumberFormat="1" applyBorder="1"/>
    <xf numFmtId="44" fontId="3" fillId="0" borderId="21" xfId="0" applyNumberFormat="1" applyFont="1" applyBorder="1" applyAlignment="1">
      <alignment horizontal="center" vertical="center" wrapText="1"/>
    </xf>
    <xf numFmtId="0" fontId="0" fillId="0" borderId="75" xfId="0" applyBorder="1"/>
    <xf numFmtId="0" fontId="18" fillId="0" borderId="76" xfId="0" applyFont="1" applyBorder="1"/>
    <xf numFmtId="0" fontId="0" fillId="0" borderId="76" xfId="0" applyBorder="1"/>
    <xf numFmtId="44" fontId="5" fillId="8" borderId="68" xfId="0" applyNumberFormat="1" applyFont="1" applyFill="1" applyBorder="1" applyAlignment="1">
      <alignment horizontal="center"/>
    </xf>
    <xf numFmtId="0" fontId="5" fillId="3" borderId="17" xfId="0" applyFont="1" applyFill="1" applyBorder="1" applyAlignment="1" applyProtection="1">
      <alignment horizontal="center"/>
      <protection locked="0"/>
    </xf>
    <xf numFmtId="44" fontId="5" fillId="8" borderId="17" xfId="0" applyNumberFormat="1" applyFont="1" applyFill="1" applyBorder="1" applyAlignment="1" applyProtection="1">
      <alignment horizontal="center"/>
      <protection locked="0"/>
    </xf>
    <xf numFmtId="44" fontId="0" fillId="8" borderId="11" xfId="0" applyNumberFormat="1" applyFill="1" applyBorder="1" applyAlignment="1">
      <alignment horizontal="center"/>
    </xf>
    <xf numFmtId="44" fontId="3" fillId="0" borderId="73" xfId="0" applyNumberFormat="1" applyFont="1" applyBorder="1" applyAlignment="1">
      <alignment horizontal="center" vertical="center" wrapText="1"/>
    </xf>
    <xf numFmtId="44" fontId="0" fillId="3" borderId="17" xfId="0" applyNumberFormat="1" applyFill="1" applyBorder="1" applyProtection="1">
      <protection locked="0"/>
    </xf>
    <xf numFmtId="0" fontId="5" fillId="0" borderId="5" xfId="0" applyFont="1" applyBorder="1"/>
    <xf numFmtId="0" fontId="5" fillId="0" borderId="6" xfId="0" applyFont="1" applyBorder="1"/>
    <xf numFmtId="0" fontId="10" fillId="0" borderId="88" xfId="0" applyFont="1" applyBorder="1"/>
    <xf numFmtId="0" fontId="0" fillId="0" borderId="87" xfId="0" applyBorder="1"/>
    <xf numFmtId="0" fontId="0" fillId="0" borderId="89" xfId="0" applyBorder="1"/>
    <xf numFmtId="0" fontId="0" fillId="0" borderId="13" xfId="0" applyBorder="1"/>
    <xf numFmtId="0" fontId="22" fillId="0" borderId="1" xfId="0" applyFont="1" applyBorder="1" applyAlignment="1">
      <alignment horizontal="center" wrapText="1"/>
    </xf>
    <xf numFmtId="0" fontId="22" fillId="0" borderId="52" xfId="0" applyFont="1" applyBorder="1" applyAlignment="1">
      <alignment horizontal="center" wrapText="1"/>
    </xf>
    <xf numFmtId="0" fontId="22" fillId="0" borderId="2" xfId="0" applyFont="1" applyBorder="1" applyAlignment="1">
      <alignment horizontal="center" vertical="center" wrapText="1"/>
    </xf>
    <xf numFmtId="44" fontId="22" fillId="0" borderId="2" xfId="3" applyFont="1" applyBorder="1" applyAlignment="1">
      <alignment horizontal="center" wrapText="1"/>
    </xf>
    <xf numFmtId="10" fontId="20" fillId="0" borderId="91" xfId="0" applyNumberFormat="1" applyFont="1" applyBorder="1"/>
    <xf numFmtId="10" fontId="20" fillId="0" borderId="92" xfId="0" applyNumberFormat="1" applyFont="1" applyBorder="1"/>
    <xf numFmtId="10" fontId="20" fillId="0" borderId="93" xfId="0" applyNumberFormat="1" applyFont="1" applyBorder="1"/>
    <xf numFmtId="0" fontId="22" fillId="0" borderId="91" xfId="0" applyFont="1" applyBorder="1" applyAlignment="1">
      <alignment horizontal="center" wrapText="1"/>
    </xf>
    <xf numFmtId="44" fontId="22" fillId="0" borderId="1" xfId="3" applyFont="1" applyBorder="1" applyAlignment="1">
      <alignment horizontal="center" vertical="center" wrapText="1"/>
    </xf>
    <xf numFmtId="0" fontId="22" fillId="0" borderId="94" xfId="0" applyFont="1" applyBorder="1" applyAlignment="1">
      <alignment horizontal="center" wrapText="1"/>
    </xf>
    <xf numFmtId="0" fontId="24" fillId="0" borderId="8" xfId="0" applyFont="1" applyBorder="1" applyAlignment="1">
      <alignment horizontal="center" vertical="center"/>
    </xf>
    <xf numFmtId="2" fontId="20" fillId="3" borderId="94" xfId="0" applyNumberFormat="1" applyFont="1" applyFill="1" applyBorder="1" applyAlignment="1" applyProtection="1">
      <alignment horizontal="center"/>
      <protection locked="0"/>
    </xf>
    <xf numFmtId="2" fontId="20" fillId="3" borderId="97" xfId="0" applyNumberFormat="1" applyFont="1" applyFill="1" applyBorder="1" applyAlignment="1" applyProtection="1">
      <alignment horizontal="center"/>
      <protection locked="0"/>
    </xf>
    <xf numFmtId="2" fontId="20" fillId="3" borderId="91" xfId="0" applyNumberFormat="1" applyFont="1" applyFill="1" applyBorder="1" applyAlignment="1" applyProtection="1">
      <alignment horizontal="center"/>
      <protection locked="0"/>
    </xf>
    <xf numFmtId="0" fontId="22" fillId="3" borderId="96" xfId="0" applyFont="1" applyFill="1" applyBorder="1" applyProtection="1">
      <protection locked="0"/>
    </xf>
    <xf numFmtId="9" fontId="20" fillId="3" borderId="96" xfId="0" applyNumberFormat="1" applyFont="1" applyFill="1" applyBorder="1" applyProtection="1">
      <protection locked="0"/>
    </xf>
    <xf numFmtId="0" fontId="22" fillId="3" borderId="101" xfId="0" applyFont="1" applyFill="1" applyBorder="1" applyProtection="1">
      <protection locked="0"/>
    </xf>
    <xf numFmtId="9" fontId="20" fillId="3" borderId="102" xfId="0" applyNumberFormat="1" applyFont="1" applyFill="1" applyBorder="1" applyProtection="1">
      <protection locked="0"/>
    </xf>
    <xf numFmtId="2" fontId="20" fillId="3" borderId="93" xfId="0" applyNumberFormat="1" applyFont="1" applyFill="1" applyBorder="1" applyAlignment="1" applyProtection="1">
      <alignment horizontal="center"/>
      <protection locked="0"/>
    </xf>
    <xf numFmtId="2" fontId="20" fillId="3" borderId="99" xfId="0" applyNumberFormat="1" applyFont="1" applyFill="1" applyBorder="1" applyAlignment="1" applyProtection="1">
      <alignment horizontal="center"/>
      <protection locked="0"/>
    </xf>
    <xf numFmtId="0" fontId="3" fillId="3" borderId="0" xfId="0" applyFont="1" applyFill="1" applyAlignment="1" applyProtection="1">
      <alignment horizontal="center"/>
      <protection locked="0"/>
    </xf>
    <xf numFmtId="0" fontId="0" fillId="3" borderId="0" xfId="0" applyFill="1" applyAlignment="1" applyProtection="1">
      <alignment vertical="center"/>
      <protection locked="0"/>
    </xf>
    <xf numFmtId="0" fontId="11" fillId="0" borderId="0" xfId="0" applyFont="1" applyAlignment="1">
      <alignment horizontal="center"/>
    </xf>
    <xf numFmtId="49" fontId="23" fillId="3" borderId="95" xfId="0" applyNumberFormat="1" applyFont="1" applyFill="1" applyBorder="1" applyProtection="1">
      <protection locked="0"/>
    </xf>
    <xf numFmtId="49" fontId="23" fillId="3" borderId="96" xfId="0" applyNumberFormat="1" applyFont="1" applyFill="1" applyBorder="1" applyProtection="1">
      <protection locked="0"/>
    </xf>
    <xf numFmtId="49" fontId="23" fillId="3" borderId="100" xfId="0" applyNumberFormat="1" applyFont="1" applyFill="1" applyBorder="1" applyProtection="1">
      <protection locked="0"/>
    </xf>
    <xf numFmtId="0" fontId="25" fillId="5" borderId="1" xfId="0" applyFont="1" applyFill="1" applyBorder="1" applyAlignment="1">
      <alignment horizontal="left"/>
    </xf>
    <xf numFmtId="0" fontId="10" fillId="0" borderId="0" xfId="0" applyFont="1"/>
    <xf numFmtId="0" fontId="10" fillId="0" borderId="12" xfId="0" applyFont="1" applyBorder="1"/>
    <xf numFmtId="0" fontId="10" fillId="0" borderId="2" xfId="0" applyFont="1" applyBorder="1"/>
    <xf numFmtId="44" fontId="2" fillId="0" borderId="2" xfId="3" applyFont="1" applyBorder="1"/>
    <xf numFmtId="44" fontId="2" fillId="0" borderId="0" xfId="3" applyFont="1" applyBorder="1"/>
    <xf numFmtId="0" fontId="2" fillId="0" borderId="0" xfId="0" applyFont="1"/>
    <xf numFmtId="0" fontId="8" fillId="0" borderId="6" xfId="0" applyFont="1" applyBorder="1" applyAlignment="1">
      <alignment vertical="top"/>
    </xf>
    <xf numFmtId="0" fontId="0" fillId="0" borderId="104" xfId="0" applyBorder="1"/>
    <xf numFmtId="49" fontId="23" fillId="3" borderId="16" xfId="0" applyNumberFormat="1" applyFont="1" applyFill="1" applyBorder="1"/>
    <xf numFmtId="0" fontId="22" fillId="3" borderId="16" xfId="0" applyFont="1" applyFill="1" applyBorder="1" applyProtection="1">
      <protection locked="0"/>
    </xf>
    <xf numFmtId="9" fontId="20" fillId="3" borderId="16" xfId="0" applyNumberFormat="1" applyFont="1" applyFill="1" applyBorder="1" applyProtection="1">
      <protection locked="0"/>
    </xf>
    <xf numFmtId="0" fontId="27" fillId="9" borderId="106" xfId="0" applyFont="1" applyFill="1" applyBorder="1"/>
    <xf numFmtId="0" fontId="21" fillId="0" borderId="107" xfId="0" applyFont="1" applyBorder="1" applyAlignment="1">
      <alignment horizontal="center" vertical="center"/>
    </xf>
    <xf numFmtId="0" fontId="5" fillId="8" borderId="3" xfId="0" applyFont="1" applyFill="1" applyBorder="1"/>
    <xf numFmtId="0" fontId="5" fillId="7" borderId="0" xfId="0" applyFont="1" applyFill="1" applyAlignment="1">
      <alignment vertical="center"/>
    </xf>
    <xf numFmtId="0" fontId="5" fillId="7" borderId="31" xfId="0" applyFont="1" applyFill="1" applyBorder="1" applyAlignment="1">
      <alignment vertical="center"/>
    </xf>
    <xf numFmtId="0" fontId="0" fillId="0" borderId="3" xfId="0" applyBorder="1"/>
    <xf numFmtId="10" fontId="5" fillId="9" borderId="0" xfId="1" applyNumberFormat="1" applyFont="1" applyFill="1" applyBorder="1" applyAlignment="1" applyProtection="1">
      <alignment horizontal="left" vertical="center" wrapText="1"/>
    </xf>
    <xf numFmtId="165" fontId="20" fillId="0" borderId="91" xfId="3" applyNumberFormat="1" applyFont="1" applyBorder="1"/>
    <xf numFmtId="165" fontId="20" fillId="0" borderId="92" xfId="3" applyNumberFormat="1" applyFont="1" applyBorder="1"/>
    <xf numFmtId="165" fontId="2" fillId="0" borderId="11" xfId="3" applyNumberFormat="1" applyFont="1" applyBorder="1"/>
    <xf numFmtId="165" fontId="0" fillId="0" borderId="24" xfId="3" applyNumberFormat="1" applyFont="1" applyBorder="1"/>
    <xf numFmtId="165" fontId="3" fillId="0" borderId="23" xfId="3" applyNumberFormat="1" applyFont="1" applyBorder="1"/>
    <xf numFmtId="165" fontId="5" fillId="3" borderId="16" xfId="0" applyNumberFormat="1" applyFont="1" applyFill="1" applyBorder="1" applyAlignment="1" applyProtection="1">
      <alignment horizontal="center"/>
      <protection locked="0"/>
    </xf>
    <xf numFmtId="165" fontId="5" fillId="3" borderId="96" xfId="0" applyNumberFormat="1" applyFont="1" applyFill="1" applyBorder="1" applyAlignment="1" applyProtection="1">
      <alignment horizontal="center"/>
      <protection locked="0"/>
    </xf>
    <xf numFmtId="165" fontId="5" fillId="3" borderId="101" xfId="0" applyNumberFormat="1" applyFont="1" applyFill="1" applyBorder="1" applyAlignment="1" applyProtection="1">
      <alignment horizontal="center"/>
      <protection locked="0"/>
    </xf>
    <xf numFmtId="165" fontId="2" fillId="0" borderId="2" xfId="3" applyNumberFormat="1" applyFont="1" applyBorder="1"/>
    <xf numFmtId="165" fontId="0" fillId="0" borderId="0" xfId="3" applyNumberFormat="1" applyFont="1"/>
    <xf numFmtId="165" fontId="20" fillId="3" borderId="94" xfId="3" applyNumberFormat="1" applyFont="1" applyFill="1" applyBorder="1" applyProtection="1">
      <protection locked="0"/>
    </xf>
    <xf numFmtId="165" fontId="20" fillId="3" borderId="98" xfId="3" applyNumberFormat="1" applyFont="1" applyFill="1" applyBorder="1" applyProtection="1">
      <protection locked="0"/>
    </xf>
    <xf numFmtId="165" fontId="2" fillId="0" borderId="2" xfId="3" applyNumberFormat="1" applyFont="1" applyBorder="1" applyProtection="1"/>
    <xf numFmtId="165" fontId="2" fillId="0" borderId="11" xfId="3" applyNumberFormat="1" applyFont="1" applyBorder="1" applyProtection="1"/>
    <xf numFmtId="165" fontId="0" fillId="0" borderId="0" xfId="3" applyNumberFormat="1" applyFont="1" applyBorder="1" applyProtection="1"/>
    <xf numFmtId="165" fontId="0" fillId="0" borderId="12" xfId="3" applyNumberFormat="1" applyFont="1" applyBorder="1" applyProtection="1"/>
    <xf numFmtId="165" fontId="3" fillId="0" borderId="14" xfId="3" applyNumberFormat="1" applyFont="1" applyBorder="1" applyProtection="1"/>
    <xf numFmtId="165" fontId="3" fillId="0" borderId="23" xfId="3" applyNumberFormat="1" applyFont="1" applyBorder="1" applyProtection="1"/>
    <xf numFmtId="165" fontId="20" fillId="0" borderId="93" xfId="3" applyNumberFormat="1" applyFont="1" applyBorder="1"/>
    <xf numFmtId="165" fontId="2" fillId="0" borderId="0" xfId="3" applyNumberFormat="1" applyFont="1" applyBorder="1" applyProtection="1"/>
    <xf numFmtId="165" fontId="20" fillId="3" borderId="108" xfId="3" applyNumberFormat="1" applyFont="1" applyFill="1" applyBorder="1" applyProtection="1">
      <protection locked="0"/>
    </xf>
    <xf numFmtId="165" fontId="20" fillId="3" borderId="109" xfId="3" applyNumberFormat="1" applyFont="1" applyFill="1" applyBorder="1" applyProtection="1">
      <protection locked="0"/>
    </xf>
    <xf numFmtId="165" fontId="20" fillId="0" borderId="91" xfId="0" applyNumberFormat="1" applyFont="1" applyBorder="1"/>
    <xf numFmtId="165" fontId="2" fillId="0" borderId="12" xfId="3" applyNumberFormat="1" applyFont="1" applyBorder="1" applyProtection="1"/>
    <xf numFmtId="165" fontId="0" fillId="0" borderId="12" xfId="3" applyNumberFormat="1" applyFont="1" applyFill="1" applyBorder="1" applyProtection="1"/>
    <xf numFmtId="165" fontId="0" fillId="3" borderId="12" xfId="3" applyNumberFormat="1" applyFont="1" applyFill="1" applyBorder="1" applyProtection="1">
      <protection locked="0"/>
    </xf>
    <xf numFmtId="165" fontId="3" fillId="0" borderId="24" xfId="3" applyNumberFormat="1" applyFont="1" applyFill="1" applyBorder="1"/>
    <xf numFmtId="165" fontId="0" fillId="3" borderId="23" xfId="3" applyNumberFormat="1" applyFont="1" applyFill="1" applyBorder="1" applyProtection="1">
      <protection locked="0"/>
    </xf>
    <xf numFmtId="165" fontId="5" fillId="3" borderId="12" xfId="3" applyNumberFormat="1" applyFont="1" applyFill="1" applyBorder="1" applyProtection="1">
      <protection locked="0"/>
    </xf>
    <xf numFmtId="165" fontId="0" fillId="0" borderId="23" xfId="3" applyNumberFormat="1" applyFont="1" applyFill="1" applyBorder="1" applyProtection="1"/>
    <xf numFmtId="165" fontId="3" fillId="0" borderId="12" xfId="3" applyNumberFormat="1" applyFont="1" applyFill="1" applyBorder="1"/>
    <xf numFmtId="165" fontId="5" fillId="3" borderId="23" xfId="3" applyNumberFormat="1" applyFont="1" applyFill="1" applyBorder="1" applyProtection="1">
      <protection locked="0"/>
    </xf>
    <xf numFmtId="165" fontId="0" fillId="0" borderId="23" xfId="3" applyNumberFormat="1" applyFont="1" applyFill="1" applyBorder="1"/>
    <xf numFmtId="165" fontId="0" fillId="0" borderId="12" xfId="3" applyNumberFormat="1" applyFont="1" applyFill="1" applyBorder="1"/>
    <xf numFmtId="165" fontId="0" fillId="0" borderId="24" xfId="3" applyNumberFormat="1" applyFont="1" applyFill="1" applyBorder="1"/>
    <xf numFmtId="165" fontId="0" fillId="0" borderId="12" xfId="3" applyNumberFormat="1" applyFont="1" applyBorder="1"/>
    <xf numFmtId="165" fontId="3" fillId="0" borderId="22" xfId="3" applyNumberFormat="1" applyFont="1" applyBorder="1"/>
    <xf numFmtId="165" fontId="0" fillId="3" borderId="11" xfId="3" applyNumberFormat="1" applyFont="1" applyFill="1" applyBorder="1" applyProtection="1">
      <protection locked="0"/>
    </xf>
    <xf numFmtId="165" fontId="0" fillId="0" borderId="0" xfId="0" applyNumberFormat="1"/>
    <xf numFmtId="165" fontId="3" fillId="0" borderId="44" xfId="0" applyNumberFormat="1" applyFont="1" applyBorder="1"/>
    <xf numFmtId="165" fontId="0" fillId="0" borderId="9" xfId="0" applyNumberFormat="1" applyBorder="1"/>
    <xf numFmtId="165" fontId="5" fillId="3" borderId="29" xfId="3" applyNumberFormat="1" applyFont="1" applyFill="1" applyBorder="1" applyAlignment="1" applyProtection="1">
      <alignment horizontal="center"/>
      <protection locked="0"/>
    </xf>
    <xf numFmtId="165" fontId="3" fillId="0" borderId="29" xfId="3" applyNumberFormat="1" applyFont="1" applyBorder="1" applyAlignment="1">
      <alignment horizontal="center"/>
    </xf>
    <xf numFmtId="165" fontId="0" fillId="0" borderId="29" xfId="3" applyNumberFormat="1" applyFont="1" applyBorder="1"/>
    <xf numFmtId="165" fontId="5" fillId="0" borderId="29" xfId="3" applyNumberFormat="1" applyFont="1" applyBorder="1"/>
    <xf numFmtId="165" fontId="5" fillId="0" borderId="28" xfId="3" applyNumberFormat="1" applyFont="1" applyBorder="1"/>
    <xf numFmtId="165" fontId="3" fillId="0" borderId="28" xfId="3" applyNumberFormat="1" applyFont="1" applyBorder="1"/>
    <xf numFmtId="165" fontId="5" fillId="0" borderId="36" xfId="3" applyNumberFormat="1" applyFont="1" applyBorder="1" applyAlignment="1">
      <alignment horizontal="center"/>
    </xf>
    <xf numFmtId="165" fontId="5" fillId="6" borderId="29" xfId="3" applyNumberFormat="1" applyFont="1" applyFill="1" applyBorder="1"/>
    <xf numFmtId="165" fontId="5" fillId="6" borderId="38" xfId="3" applyNumberFormat="1" applyFont="1" applyFill="1" applyBorder="1" applyAlignment="1">
      <alignment horizontal="center"/>
    </xf>
    <xf numFmtId="165" fontId="5" fillId="0" borderId="39" xfId="3" applyNumberFormat="1" applyFont="1" applyBorder="1"/>
    <xf numFmtId="165" fontId="3" fillId="0" borderId="41" xfId="3" applyNumberFormat="1" applyFont="1" applyBorder="1"/>
    <xf numFmtId="165" fontId="3" fillId="0" borderId="42" xfId="3" applyNumberFormat="1" applyFont="1" applyBorder="1"/>
    <xf numFmtId="165" fontId="0" fillId="3" borderId="17" xfId="0" applyNumberFormat="1" applyFill="1" applyBorder="1" applyProtection="1">
      <protection locked="0"/>
    </xf>
    <xf numFmtId="165" fontId="5" fillId="8" borderId="17" xfId="0" applyNumberFormat="1" applyFont="1" applyFill="1" applyBorder="1" applyAlignment="1" applyProtection="1">
      <alignment horizontal="center"/>
      <protection locked="0"/>
    </xf>
    <xf numFmtId="165" fontId="5" fillId="8" borderId="29" xfId="0" applyNumberFormat="1" applyFont="1" applyFill="1" applyBorder="1" applyAlignment="1" applyProtection="1">
      <alignment horizontal="center"/>
      <protection locked="0"/>
    </xf>
    <xf numFmtId="165" fontId="0" fillId="8" borderId="69" xfId="0" applyNumberFormat="1" applyFill="1" applyBorder="1" applyAlignment="1">
      <alignment horizontal="center"/>
    </xf>
    <xf numFmtId="165" fontId="0" fillId="0" borderId="12" xfId="0" applyNumberFormat="1" applyBorder="1"/>
    <xf numFmtId="165" fontId="5" fillId="0" borderId="0" xfId="0" applyNumberFormat="1" applyFont="1"/>
    <xf numFmtId="165" fontId="5" fillId="7" borderId="0" xfId="0" applyNumberFormat="1" applyFont="1" applyFill="1" applyAlignment="1">
      <alignment vertical="center"/>
    </xf>
    <xf numFmtId="165" fontId="0" fillId="3" borderId="0" xfId="0" applyNumberFormat="1" applyFill="1" applyProtection="1">
      <protection locked="0"/>
    </xf>
    <xf numFmtId="165" fontId="0" fillId="8" borderId="17" xfId="0" applyNumberFormat="1" applyFill="1" applyBorder="1" applyAlignment="1">
      <alignment horizontal="center"/>
    </xf>
    <xf numFmtId="165" fontId="0" fillId="8" borderId="29" xfId="0" applyNumberFormat="1" applyFill="1" applyBorder="1" applyAlignment="1">
      <alignment horizontal="center"/>
    </xf>
    <xf numFmtId="165" fontId="0" fillId="3" borderId="82" xfId="0" applyNumberFormat="1" applyFill="1" applyBorder="1" applyProtection="1">
      <protection locked="0"/>
    </xf>
    <xf numFmtId="165" fontId="0" fillId="8" borderId="82" xfId="0" applyNumberFormat="1" applyFill="1" applyBorder="1" applyAlignment="1">
      <alignment horizontal="center"/>
    </xf>
    <xf numFmtId="165" fontId="0" fillId="8" borderId="41" xfId="0" applyNumberFormat="1" applyFill="1" applyBorder="1" applyAlignment="1">
      <alignment horizontal="center"/>
    </xf>
    <xf numFmtId="165" fontId="0" fillId="8" borderId="70" xfId="0" applyNumberFormat="1" applyFill="1" applyBorder="1" applyAlignment="1">
      <alignment horizontal="center"/>
    </xf>
    <xf numFmtId="165" fontId="5" fillId="7" borderId="31" xfId="0" applyNumberFormat="1" applyFont="1" applyFill="1" applyBorder="1" applyAlignment="1">
      <alignment vertical="center"/>
    </xf>
    <xf numFmtId="165" fontId="0" fillId="3" borderId="31" xfId="0" applyNumberFormat="1" applyFill="1" applyBorder="1" applyProtection="1">
      <protection locked="0"/>
    </xf>
    <xf numFmtId="165" fontId="0" fillId="8" borderId="83" xfId="0" applyNumberFormat="1" applyFill="1" applyBorder="1" applyProtection="1">
      <protection locked="0"/>
    </xf>
    <xf numFmtId="165" fontId="0" fillId="8" borderId="65" xfId="0" applyNumberFormat="1" applyFill="1" applyBorder="1" applyProtection="1">
      <protection locked="0"/>
    </xf>
    <xf numFmtId="165" fontId="0" fillId="8" borderId="71" xfId="0" applyNumberFormat="1" applyFill="1" applyBorder="1" applyAlignment="1">
      <alignment horizontal="center"/>
    </xf>
    <xf numFmtId="165" fontId="0" fillId="8" borderId="66" xfId="0" applyNumberFormat="1" applyFill="1" applyBorder="1" applyProtection="1">
      <protection locked="0"/>
    </xf>
    <xf numFmtId="165" fontId="0" fillId="8" borderId="32" xfId="0" applyNumberFormat="1" applyFill="1" applyBorder="1" applyAlignment="1">
      <alignment horizontal="center"/>
    </xf>
    <xf numFmtId="165" fontId="0" fillId="8" borderId="86" xfId="0" applyNumberFormat="1" applyFill="1" applyBorder="1" applyAlignment="1">
      <alignment horizontal="center"/>
    </xf>
    <xf numFmtId="165" fontId="0" fillId="8" borderId="12" xfId="0" applyNumberFormat="1" applyFill="1" applyBorder="1" applyAlignment="1">
      <alignment horizontal="center"/>
    </xf>
    <xf numFmtId="165" fontId="0" fillId="8" borderId="79" xfId="0" applyNumberFormat="1" applyFill="1" applyBorder="1" applyProtection="1">
      <protection locked="0"/>
    </xf>
    <xf numFmtId="165" fontId="0" fillId="0" borderId="80" xfId="0" applyNumberFormat="1" applyBorder="1"/>
    <xf numFmtId="165" fontId="0" fillId="0" borderId="80" xfId="0" applyNumberFormat="1" applyBorder="1" applyAlignment="1">
      <alignment horizontal="center"/>
    </xf>
    <xf numFmtId="165" fontId="0" fillId="8" borderId="75" xfId="0" applyNumberFormat="1" applyFill="1" applyBorder="1"/>
    <xf numFmtId="165" fontId="0" fillId="0" borderId="75" xfId="0" applyNumberFormat="1" applyBorder="1"/>
    <xf numFmtId="165" fontId="0" fillId="0" borderId="84" xfId="0" applyNumberFormat="1" applyBorder="1" applyAlignment="1">
      <alignment horizontal="center"/>
    </xf>
    <xf numFmtId="165" fontId="0" fillId="8" borderId="78" xfId="0" applyNumberFormat="1" applyFill="1" applyBorder="1"/>
    <xf numFmtId="165" fontId="0" fillId="0" borderId="81" xfId="0" applyNumberFormat="1" applyBorder="1"/>
    <xf numFmtId="165" fontId="0" fillId="0" borderId="81" xfId="0" applyNumberFormat="1" applyBorder="1" applyAlignment="1">
      <alignment horizontal="center"/>
    </xf>
    <xf numFmtId="165" fontId="10" fillId="0" borderId="77" xfId="0" applyNumberFormat="1" applyFont="1" applyBorder="1" applyAlignment="1">
      <alignment horizontal="center"/>
    </xf>
    <xf numFmtId="165" fontId="0" fillId="0" borderId="20" xfId="0" applyNumberFormat="1" applyBorder="1"/>
    <xf numFmtId="165" fontId="18" fillId="0" borderId="76" xfId="0" applyNumberFormat="1" applyFont="1" applyBorder="1"/>
    <xf numFmtId="165" fontId="0" fillId="0" borderId="76" xfId="0" applyNumberFormat="1" applyBorder="1"/>
    <xf numFmtId="165" fontId="0" fillId="0" borderId="85" xfId="0" applyNumberFormat="1" applyBorder="1" applyAlignment="1">
      <alignment horizontal="center"/>
    </xf>
    <xf numFmtId="165" fontId="0" fillId="9" borderId="0" xfId="0" applyNumberFormat="1" applyFill="1" applyAlignment="1">
      <alignment horizontal="center"/>
    </xf>
    <xf numFmtId="165" fontId="0" fillId="8" borderId="0" xfId="0" applyNumberFormat="1" applyFill="1" applyAlignment="1">
      <alignment horizontal="center"/>
    </xf>
    <xf numFmtId="165" fontId="0" fillId="8" borderId="11" xfId="0" applyNumberFormat="1" applyFill="1" applyBorder="1" applyAlignment="1">
      <alignment horizontal="center"/>
    </xf>
    <xf numFmtId="165" fontId="0" fillId="9" borderId="0" xfId="0" applyNumberFormat="1" applyFill="1"/>
    <xf numFmtId="165" fontId="0" fillId="8" borderId="0" xfId="0" applyNumberFormat="1" applyFill="1"/>
    <xf numFmtId="165" fontId="0" fillId="8" borderId="12" xfId="0" applyNumberFormat="1" applyFill="1" applyBorder="1"/>
    <xf numFmtId="0" fontId="8" fillId="0" borderId="7" xfId="0" applyFont="1" applyBorder="1" applyAlignment="1">
      <alignment horizontal="center" vertical="center" wrapText="1"/>
    </xf>
    <xf numFmtId="0" fontId="3" fillId="0" borderId="0" xfId="0" applyFont="1" applyAlignment="1">
      <alignment horizontal="center"/>
    </xf>
    <xf numFmtId="44" fontId="25" fillId="0" borderId="5" xfId="3" applyFont="1" applyBorder="1" applyAlignment="1" applyProtection="1">
      <alignment vertical="center"/>
      <protection locked="0"/>
    </xf>
    <xf numFmtId="165" fontId="20" fillId="0" borderId="112" xfId="3" applyNumberFormat="1" applyFont="1" applyBorder="1"/>
    <xf numFmtId="165" fontId="3" fillId="0" borderId="9" xfId="0" applyNumberFormat="1" applyFont="1" applyBorder="1"/>
    <xf numFmtId="165" fontId="5" fillId="0" borderId="9" xfId="0" applyNumberFormat="1" applyFont="1" applyBorder="1"/>
    <xf numFmtId="165" fontId="5" fillId="0" borderId="51" xfId="0" applyNumberFormat="1" applyFont="1" applyBorder="1"/>
    <xf numFmtId="165" fontId="9" fillId="0" borderId="113" xfId="0" applyNumberFormat="1" applyFont="1" applyBorder="1"/>
    <xf numFmtId="165" fontId="9" fillId="0" borderId="9" xfId="0" applyNumberFormat="1" applyFont="1" applyBorder="1"/>
    <xf numFmtId="165" fontId="9" fillId="0" borderId="7" xfId="0" applyNumberFormat="1" applyFont="1" applyBorder="1"/>
    <xf numFmtId="44" fontId="3" fillId="0" borderId="7" xfId="3" applyFont="1" applyFill="1" applyBorder="1" applyProtection="1">
      <protection locked="0"/>
    </xf>
    <xf numFmtId="44" fontId="5" fillId="0" borderId="0" xfId="3" applyFont="1"/>
    <xf numFmtId="0" fontId="21" fillId="0" borderId="107" xfId="0" applyFont="1" applyBorder="1" applyAlignment="1">
      <alignment horizontal="center" vertical="center" wrapText="1"/>
    </xf>
    <xf numFmtId="1" fontId="0" fillId="0" borderId="0" xfId="3" applyNumberFormat="1" applyFont="1"/>
    <xf numFmtId="44" fontId="0" fillId="0" borderId="12" xfId="3" applyFont="1" applyFill="1" applyBorder="1" applyAlignment="1" applyProtection="1">
      <alignment vertical="center" wrapText="1"/>
    </xf>
    <xf numFmtId="0" fontId="12" fillId="0" borderId="16" xfId="0" applyFont="1" applyBorder="1" applyAlignment="1">
      <alignment horizontal="left"/>
    </xf>
    <xf numFmtId="0" fontId="12" fillId="0" borderId="0" xfId="0" applyFont="1" applyAlignment="1">
      <alignment horizontal="left"/>
    </xf>
    <xf numFmtId="0" fontId="12" fillId="0" borderId="12" xfId="0" applyFont="1" applyBorder="1" applyAlignment="1">
      <alignment horizontal="left"/>
    </xf>
    <xf numFmtId="0" fontId="9" fillId="0" borderId="27" xfId="0" applyFont="1" applyBorder="1" applyAlignment="1">
      <alignment horizontal="left"/>
    </xf>
    <xf numFmtId="0" fontId="9" fillId="0" borderId="21" xfId="0" applyFont="1" applyBorder="1" applyAlignment="1">
      <alignment horizontal="left"/>
    </xf>
    <xf numFmtId="0" fontId="9" fillId="0" borderId="22" xfId="0" applyFont="1" applyBorder="1" applyAlignment="1">
      <alignment horizontal="left"/>
    </xf>
    <xf numFmtId="168" fontId="20" fillId="0" borderId="91" xfId="0" applyNumberFormat="1" applyFont="1" applyBorder="1"/>
    <xf numFmtId="168" fontId="20" fillId="0" borderId="93" xfId="0" applyNumberFormat="1" applyFont="1" applyBorder="1"/>
    <xf numFmtId="165" fontId="20" fillId="0" borderId="93" xfId="0" applyNumberFormat="1" applyFont="1" applyBorder="1"/>
    <xf numFmtId="44" fontId="20" fillId="0" borderId="0" xfId="3" applyFont="1" applyFill="1" applyBorder="1" applyProtection="1">
      <protection locked="0"/>
    </xf>
    <xf numFmtId="44" fontId="20" fillId="0" borderId="0" xfId="0" applyNumberFormat="1" applyFont="1"/>
    <xf numFmtId="44" fontId="20" fillId="0" borderId="0" xfId="0" applyNumberFormat="1" applyFont="1" applyProtection="1">
      <protection locked="0"/>
    </xf>
    <xf numFmtId="0" fontId="3" fillId="0" borderId="15" xfId="0" applyFont="1" applyBorder="1" applyAlignment="1">
      <alignment vertical="center"/>
    </xf>
    <xf numFmtId="0" fontId="3" fillId="0" borderId="14" xfId="0" applyFont="1" applyBorder="1" applyAlignment="1">
      <alignment vertical="center"/>
    </xf>
    <xf numFmtId="0" fontId="3" fillId="0" borderId="23" xfId="0" applyFont="1" applyBorder="1" applyAlignment="1">
      <alignment vertical="center"/>
    </xf>
    <xf numFmtId="0" fontId="3" fillId="0" borderId="16" xfId="0" applyFont="1" applyBorder="1" applyAlignment="1">
      <alignment vertical="center"/>
    </xf>
    <xf numFmtId="0" fontId="3" fillId="0" borderId="0" xfId="0" applyFont="1" applyAlignment="1">
      <alignment vertical="center"/>
    </xf>
    <xf numFmtId="0" fontId="3" fillId="0" borderId="12"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10" fillId="0" borderId="0" xfId="0" applyFont="1" applyProtection="1">
      <protection locked="0"/>
    </xf>
    <xf numFmtId="0" fontId="10" fillId="0" borderId="2" xfId="0" applyFont="1" applyBorder="1" applyProtection="1">
      <protection locked="0"/>
    </xf>
    <xf numFmtId="165" fontId="2" fillId="0" borderId="3" xfId="3" applyNumberFormat="1" applyFont="1" applyBorder="1" applyProtection="1"/>
    <xf numFmtId="165" fontId="20" fillId="0" borderId="117" xfId="3" applyNumberFormat="1" applyFont="1" applyBorder="1"/>
    <xf numFmtId="44" fontId="20" fillId="0" borderId="6" xfId="0" applyNumberFormat="1" applyFont="1" applyBorder="1"/>
    <xf numFmtId="0" fontId="3" fillId="0" borderId="24" xfId="0" applyFont="1" applyBorder="1"/>
    <xf numFmtId="0" fontId="3" fillId="0" borderId="118" xfId="0" applyFont="1" applyBorder="1" applyAlignment="1">
      <alignment horizontal="left"/>
    </xf>
    <xf numFmtId="44" fontId="3" fillId="0" borderId="0" xfId="3" applyFont="1" applyBorder="1"/>
    <xf numFmtId="44" fontId="3" fillId="0" borderId="3" xfId="3" applyFont="1" applyBorder="1"/>
    <xf numFmtId="44" fontId="0" fillId="0" borderId="3" xfId="3" applyFont="1" applyFill="1" applyBorder="1"/>
    <xf numFmtId="0" fontId="30" fillId="0" borderId="67" xfId="0" applyFont="1" applyBorder="1" applyAlignment="1">
      <alignment horizontal="center" vertical="center"/>
    </xf>
    <xf numFmtId="165" fontId="3" fillId="0" borderId="118" xfId="3" applyNumberFormat="1" applyFont="1" applyBorder="1" applyProtection="1"/>
    <xf numFmtId="165" fontId="0" fillId="0" borderId="24" xfId="3" applyNumberFormat="1" applyFont="1" applyBorder="1" applyProtection="1"/>
    <xf numFmtId="44" fontId="5" fillId="0" borderId="11" xfId="3" applyFont="1" applyFill="1" applyBorder="1" applyAlignment="1" applyProtection="1">
      <alignment vertical="center"/>
    </xf>
    <xf numFmtId="44" fontId="5" fillId="0" borderId="12" xfId="3" applyFont="1" applyFill="1" applyBorder="1" applyAlignment="1" applyProtection="1">
      <alignment vertical="center"/>
    </xf>
    <xf numFmtId="44" fontId="3" fillId="0" borderId="3" xfId="3" applyFont="1" applyFill="1" applyBorder="1"/>
    <xf numFmtId="165" fontId="0" fillId="0" borderId="0" xfId="3" applyNumberFormat="1" applyFont="1" applyFill="1" applyBorder="1" applyProtection="1"/>
    <xf numFmtId="165" fontId="3" fillId="0" borderId="0" xfId="3" applyNumberFormat="1" applyFont="1" applyBorder="1" applyProtection="1"/>
    <xf numFmtId="165" fontId="3" fillId="0" borderId="0" xfId="3" applyNumberFormat="1" applyFont="1" applyFill="1" applyBorder="1" applyProtection="1"/>
    <xf numFmtId="165" fontId="2" fillId="0" borderId="2" xfId="3" applyNumberFormat="1" applyFont="1" applyFill="1" applyBorder="1" applyProtection="1"/>
    <xf numFmtId="165" fontId="0" fillId="0" borderId="3" xfId="3" applyNumberFormat="1" applyFont="1" applyBorder="1" applyProtection="1"/>
    <xf numFmtId="0" fontId="3" fillId="0" borderId="3" xfId="0" applyFont="1" applyBorder="1" applyAlignment="1">
      <alignment horizontal="center"/>
    </xf>
    <xf numFmtId="44" fontId="5" fillId="0" borderId="3" xfId="3" applyFont="1" applyFill="1" applyBorder="1" applyProtection="1">
      <protection locked="0"/>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7" fillId="0" borderId="31" xfId="2" applyBorder="1"/>
    <xf numFmtId="2" fontId="5" fillId="0" borderId="6" xfId="6" applyNumberFormat="1" applyFont="1" applyBorder="1" applyProtection="1"/>
    <xf numFmtId="44" fontId="5" fillId="0" borderId="0" xfId="6" applyFont="1" applyBorder="1" applyAlignment="1" applyProtection="1">
      <alignment horizontal="center" vertical="center" wrapText="1"/>
      <protection locked="0"/>
    </xf>
    <xf numFmtId="44" fontId="5" fillId="0" borderId="3" xfId="6" applyFont="1" applyBorder="1" applyAlignment="1">
      <alignment horizontal="center" vertical="center" wrapText="1"/>
    </xf>
    <xf numFmtId="166" fontId="0" fillId="3" borderId="5" xfId="5" applyNumberFormat="1" applyFont="1" applyFill="1" applyBorder="1" applyProtection="1">
      <protection locked="0"/>
    </xf>
    <xf numFmtId="0" fontId="5" fillId="0" borderId="12" xfId="0" applyFont="1" applyBorder="1" applyAlignment="1">
      <alignment horizontal="center" vertical="center" wrapText="1"/>
    </xf>
    <xf numFmtId="44" fontId="8" fillId="0" borderId="7" xfId="3" applyFont="1" applyBorder="1" applyAlignment="1" applyProtection="1">
      <alignment horizontal="center" vertical="center" wrapText="1"/>
      <protection locked="0"/>
    </xf>
    <xf numFmtId="165" fontId="20" fillId="0" borderId="0" xfId="3" applyNumberFormat="1" applyFont="1" applyBorder="1"/>
    <xf numFmtId="164" fontId="0" fillId="0" borderId="120" xfId="1" applyNumberFormat="1" applyFont="1" applyFill="1" applyBorder="1" applyProtection="1"/>
    <xf numFmtId="44" fontId="8" fillId="0" borderId="22" xfId="3" applyFont="1" applyBorder="1" applyAlignment="1" applyProtection="1">
      <alignment horizontal="center" vertical="center" wrapText="1"/>
      <protection locked="0"/>
    </xf>
    <xf numFmtId="2" fontId="5" fillId="0" borderId="13" xfId="6" applyNumberFormat="1" applyFont="1" applyBorder="1" applyProtection="1"/>
    <xf numFmtId="2" fontId="5" fillId="0" borderId="13" xfId="3" applyNumberFormat="1" applyFont="1" applyBorder="1" applyProtection="1"/>
    <xf numFmtId="0" fontId="0" fillId="0" borderId="1" xfId="0" applyBorder="1"/>
    <xf numFmtId="44" fontId="1" fillId="9" borderId="5" xfId="6" applyFont="1" applyFill="1" applyBorder="1" applyAlignment="1" applyProtection="1">
      <alignment vertical="center" wrapText="1"/>
      <protection locked="0"/>
    </xf>
    <xf numFmtId="164" fontId="20" fillId="0" borderId="8" xfId="1" applyNumberFormat="1" applyFont="1" applyBorder="1" applyAlignment="1" applyProtection="1">
      <alignment horizontal="center" vertical="center"/>
      <protection locked="0"/>
    </xf>
    <xf numFmtId="164" fontId="20" fillId="0" borderId="119" xfId="1" applyNumberFormat="1" applyFont="1" applyBorder="1" applyAlignment="1" applyProtection="1">
      <alignment horizontal="center" vertical="center"/>
      <protection locked="0"/>
    </xf>
    <xf numFmtId="164" fontId="20" fillId="0" borderId="110" xfId="1" applyNumberFormat="1" applyFont="1" applyBorder="1" applyAlignment="1" applyProtection="1">
      <alignment horizontal="center" vertical="center"/>
      <protection locked="0"/>
    </xf>
    <xf numFmtId="164" fontId="20" fillId="0" borderId="111" xfId="1" applyNumberFormat="1" applyFont="1" applyBorder="1" applyAlignment="1" applyProtection="1">
      <alignment horizontal="center" vertical="center"/>
      <protection locked="0"/>
    </xf>
    <xf numFmtId="165" fontId="20" fillId="3" borderId="23" xfId="3" applyNumberFormat="1" applyFont="1" applyFill="1" applyBorder="1"/>
    <xf numFmtId="165" fontId="20" fillId="3" borderId="12" xfId="3" applyNumberFormat="1" applyFont="1" applyFill="1" applyBorder="1"/>
    <xf numFmtId="44" fontId="9" fillId="0" borderId="22" xfId="6" applyFont="1" applyBorder="1" applyAlignment="1" applyProtection="1">
      <alignment horizontal="center" vertical="center" wrapText="1"/>
      <protection locked="0"/>
    </xf>
    <xf numFmtId="44" fontId="5" fillId="0" borderId="11" xfId="6" applyFont="1" applyFill="1" applyBorder="1" applyAlignment="1" applyProtection="1">
      <alignment vertical="center" wrapText="1"/>
    </xf>
    <xf numFmtId="44" fontId="5" fillId="0" borderId="12" xfId="6" applyFont="1" applyFill="1" applyBorder="1" applyAlignment="1" applyProtection="1">
      <alignment vertical="center" wrapText="1"/>
    </xf>
    <xf numFmtId="44" fontId="7" fillId="0" borderId="12" xfId="2" applyNumberFormat="1" applyFill="1" applyBorder="1" applyAlignment="1" applyProtection="1">
      <alignment vertical="center" wrapText="1"/>
    </xf>
    <xf numFmtId="164" fontId="20" fillId="0" borderId="111" xfId="5" applyNumberFormat="1" applyFont="1" applyBorder="1" applyAlignment="1">
      <alignment horizontal="center" vertical="center"/>
    </xf>
    <xf numFmtId="44" fontId="9" fillId="0" borderId="5" xfId="6" applyFont="1" applyBorder="1" applyAlignment="1" applyProtection="1">
      <alignment vertical="center" wrapText="1"/>
      <protection locked="0"/>
    </xf>
    <xf numFmtId="44" fontId="5" fillId="0" borderId="46" xfId="6" applyFont="1" applyBorder="1" applyAlignment="1">
      <alignment horizontal="center"/>
    </xf>
    <xf numFmtId="165" fontId="20" fillId="3" borderId="12" xfId="6" applyNumberFormat="1" applyFont="1" applyFill="1" applyBorder="1" applyAlignment="1" applyProtection="1">
      <alignment wrapText="1"/>
      <protection locked="0"/>
    </xf>
    <xf numFmtId="44" fontId="5" fillId="0" borderId="14" xfId="6" applyFont="1" applyBorder="1"/>
    <xf numFmtId="44" fontId="5" fillId="0" borderId="14" xfId="6" applyFont="1" applyFill="1" applyBorder="1"/>
    <xf numFmtId="165" fontId="0" fillId="0" borderId="23" xfId="6" applyNumberFormat="1" applyFont="1" applyBorder="1"/>
    <xf numFmtId="44" fontId="0" fillId="0" borderId="14" xfId="6" applyFont="1" applyBorder="1"/>
    <xf numFmtId="44" fontId="0" fillId="0" borderId="51" xfId="6" applyFont="1" applyBorder="1"/>
    <xf numFmtId="44" fontId="0" fillId="0" borderId="3" xfId="6" applyFont="1" applyBorder="1"/>
    <xf numFmtId="44" fontId="0" fillId="0" borderId="0" xfId="6" applyFont="1" applyBorder="1"/>
    <xf numFmtId="2" fontId="0" fillId="0" borderId="31" xfId="6" applyNumberFormat="1" applyFont="1" applyFill="1" applyBorder="1"/>
    <xf numFmtId="2" fontId="0" fillId="0" borderId="49" xfId="6" applyNumberFormat="1" applyFont="1" applyFill="1" applyBorder="1"/>
    <xf numFmtId="2" fontId="0" fillId="0" borderId="31" xfId="6" applyNumberFormat="1" applyFont="1" applyBorder="1"/>
    <xf numFmtId="44" fontId="0" fillId="0" borderId="31" xfId="6" applyFont="1" applyBorder="1"/>
    <xf numFmtId="44" fontId="0" fillId="0" borderId="9" xfId="6" applyFont="1" applyBorder="1"/>
    <xf numFmtId="165" fontId="0" fillId="0" borderId="12" xfId="6" applyNumberFormat="1" applyFont="1" applyBorder="1"/>
    <xf numFmtId="44" fontId="0" fillId="0" borderId="45" xfId="3" applyFont="1" applyBorder="1" applyAlignment="1"/>
    <xf numFmtId="0" fontId="3" fillId="0" borderId="122" xfId="0" applyFont="1" applyBorder="1" applyAlignment="1">
      <alignment horizontal="left" vertical="center"/>
    </xf>
    <xf numFmtId="0" fontId="3" fillId="0" borderId="123" xfId="0" applyFont="1" applyBorder="1" applyAlignment="1">
      <alignment horizontal="left" vertical="center"/>
    </xf>
    <xf numFmtId="0" fontId="3" fillId="0" borderId="124" xfId="0" applyFont="1" applyBorder="1" applyAlignment="1">
      <alignment horizontal="left" vertical="center"/>
    </xf>
    <xf numFmtId="0" fontId="3" fillId="0" borderId="123" xfId="0" applyFont="1" applyBorder="1"/>
    <xf numFmtId="44" fontId="5" fillId="0" borderId="125" xfId="6" applyFont="1" applyBorder="1" applyAlignment="1">
      <alignment horizontal="center"/>
    </xf>
    <xf numFmtId="44" fontId="5" fillId="0" borderId="123" xfId="6" applyFont="1" applyBorder="1"/>
    <xf numFmtId="44" fontId="5" fillId="0" borderId="123" xfId="6" applyFont="1" applyFill="1" applyBorder="1"/>
    <xf numFmtId="44" fontId="0" fillId="0" borderId="123" xfId="6" applyFont="1" applyBorder="1"/>
    <xf numFmtId="165" fontId="9" fillId="0" borderId="8" xfId="0" applyNumberFormat="1" applyFont="1" applyBorder="1"/>
    <xf numFmtId="44" fontId="0" fillId="0" borderId="7" xfId="6" applyFont="1" applyBorder="1"/>
    <xf numFmtId="164" fontId="20" fillId="0" borderId="8" xfId="5" applyNumberFormat="1" applyFont="1" applyBorder="1" applyAlignment="1" applyProtection="1">
      <alignment horizontal="center" vertical="center"/>
      <protection locked="0"/>
    </xf>
    <xf numFmtId="164" fontId="20" fillId="0" borderId="119" xfId="5" applyNumberFormat="1" applyFont="1" applyBorder="1" applyAlignment="1" applyProtection="1">
      <alignment horizontal="center" vertical="center"/>
      <protection locked="0"/>
    </xf>
    <xf numFmtId="164" fontId="20" fillId="0" borderId="110" xfId="5" applyNumberFormat="1" applyFont="1" applyBorder="1" applyAlignment="1" applyProtection="1">
      <alignment horizontal="center" vertical="center"/>
      <protection locked="0"/>
    </xf>
    <xf numFmtId="164" fontId="0" fillId="0" borderId="32" xfId="5" applyNumberFormat="1" applyFont="1" applyBorder="1"/>
    <xf numFmtId="164" fontId="5" fillId="0" borderId="124" xfId="5" applyNumberFormat="1" applyFont="1" applyBorder="1"/>
    <xf numFmtId="44" fontId="0" fillId="0" borderId="0" xfId="6" applyFont="1"/>
    <xf numFmtId="44" fontId="0" fillId="0" borderId="0" xfId="6" applyFont="1" applyFill="1"/>
    <xf numFmtId="165" fontId="0" fillId="0" borderId="0" xfId="6" applyNumberFormat="1" applyFont="1"/>
    <xf numFmtId="44" fontId="0" fillId="0" borderId="0" xfId="6" applyFont="1" applyFill="1" applyBorder="1"/>
    <xf numFmtId="0" fontId="32" fillId="0" borderId="135" xfId="7" applyFont="1" applyBorder="1" applyAlignment="1">
      <alignment horizontal="center" vertical="center"/>
    </xf>
    <xf numFmtId="0" fontId="32" fillId="0" borderId="136" xfId="7" applyFont="1" applyBorder="1" applyAlignment="1">
      <alignment horizontal="center" vertical="center"/>
    </xf>
    <xf numFmtId="0" fontId="32" fillId="0" borderId="137" xfId="7" applyFont="1" applyBorder="1" applyAlignment="1">
      <alignment horizontal="center" vertical="center"/>
    </xf>
    <xf numFmtId="0" fontId="32" fillId="0" borderId="138" xfId="7" applyFont="1" applyBorder="1" applyAlignment="1">
      <alignment horizontal="center" vertical="center" wrapText="1"/>
    </xf>
    <xf numFmtId="0" fontId="32" fillId="0" borderId="139" xfId="7" applyFont="1" applyBorder="1" applyAlignment="1">
      <alignment horizontal="center" vertical="center"/>
    </xf>
    <xf numFmtId="38" fontId="33" fillId="0" borderId="140" xfId="8" applyFont="1" applyBorder="1"/>
    <xf numFmtId="38" fontId="33" fillId="0" borderId="141" xfId="8" applyFont="1" applyBorder="1"/>
    <xf numFmtId="38" fontId="33" fillId="11" borderId="142" xfId="8" applyFont="1" applyFill="1" applyBorder="1" applyProtection="1">
      <protection locked="0"/>
    </xf>
    <xf numFmtId="38" fontId="33" fillId="11" borderId="143" xfId="8" applyFont="1" applyFill="1" applyBorder="1" applyProtection="1">
      <protection locked="0"/>
    </xf>
    <xf numFmtId="38" fontId="33" fillId="11" borderId="144" xfId="8" applyFont="1" applyFill="1" applyBorder="1" applyProtection="1">
      <protection locked="0"/>
    </xf>
    <xf numFmtId="38" fontId="33" fillId="11" borderId="37" xfId="8" applyFont="1" applyFill="1" applyBorder="1" applyProtection="1">
      <protection locked="0"/>
    </xf>
    <xf numFmtId="38" fontId="33" fillId="11" borderId="29" xfId="8" applyFont="1" applyFill="1" applyBorder="1" applyProtection="1">
      <protection locked="0"/>
    </xf>
    <xf numFmtId="38" fontId="33" fillId="11" borderId="38" xfId="8" applyFont="1" applyFill="1" applyBorder="1" applyProtection="1">
      <protection locked="0"/>
    </xf>
    <xf numFmtId="38" fontId="32" fillId="0" borderId="140" xfId="8" applyFont="1" applyBorder="1"/>
    <xf numFmtId="38" fontId="32" fillId="0" borderId="141" xfId="8" applyFont="1" applyBorder="1"/>
    <xf numFmtId="38" fontId="32" fillId="0" borderId="37" xfId="8" applyFont="1" applyBorder="1"/>
    <xf numFmtId="38" fontId="32" fillId="0" borderId="16" xfId="8" applyFont="1" applyBorder="1"/>
    <xf numFmtId="38" fontId="32" fillId="0" borderId="38" xfId="8" applyFont="1" applyBorder="1"/>
    <xf numFmtId="38" fontId="32" fillId="12" borderId="145" xfId="8" applyFont="1" applyFill="1" applyBorder="1"/>
    <xf numFmtId="38" fontId="32" fillId="12" borderId="146" xfId="8" applyFont="1" applyFill="1" applyBorder="1"/>
    <xf numFmtId="38" fontId="32" fillId="12" borderId="40" xfId="8" applyFont="1" applyFill="1" applyBorder="1"/>
    <xf numFmtId="38" fontId="32" fillId="12" borderId="147" xfId="8" applyFont="1" applyFill="1" applyBorder="1"/>
    <xf numFmtId="0" fontId="32" fillId="0" borderId="137" xfId="7" applyFont="1" applyBorder="1" applyAlignment="1">
      <alignment horizontal="center" vertical="center" wrapText="1"/>
    </xf>
    <xf numFmtId="44" fontId="0" fillId="0" borderId="140" xfId="6" applyFont="1" applyBorder="1"/>
    <xf numFmtId="165" fontId="0" fillId="9" borderId="5" xfId="0" applyNumberFormat="1" applyFill="1" applyBorder="1"/>
    <xf numFmtId="165" fontId="0" fillId="9" borderId="6" xfId="0" applyNumberFormat="1" applyFill="1" applyBorder="1"/>
    <xf numFmtId="165" fontId="0" fillId="7" borderId="6" xfId="0" applyNumberFormat="1" applyFill="1" applyBorder="1"/>
    <xf numFmtId="165" fontId="19" fillId="7" borderId="6" xfId="0" applyNumberFormat="1" applyFont="1" applyFill="1" applyBorder="1"/>
    <xf numFmtId="165" fontId="19" fillId="7" borderId="13" xfId="0" applyNumberFormat="1" applyFont="1" applyFill="1" applyBorder="1"/>
    <xf numFmtId="165" fontId="15" fillId="8" borderId="87" xfId="0" applyNumberFormat="1" applyFont="1" applyFill="1" applyBorder="1" applyAlignment="1">
      <alignment horizontal="center"/>
    </xf>
    <xf numFmtId="165" fontId="15" fillId="8" borderId="89" xfId="0" applyNumberFormat="1" applyFont="1" applyFill="1" applyBorder="1" applyAlignment="1">
      <alignment horizontal="center"/>
    </xf>
    <xf numFmtId="165" fontId="15" fillId="9" borderId="87" xfId="0" applyNumberFormat="1" applyFont="1" applyFill="1" applyBorder="1" applyAlignment="1">
      <alignment horizontal="center"/>
    </xf>
    <xf numFmtId="165" fontId="15" fillId="9" borderId="88" xfId="0" applyNumberFormat="1" applyFont="1" applyFill="1" applyBorder="1" applyAlignment="1">
      <alignment horizontal="center"/>
    </xf>
    <xf numFmtId="0" fontId="8" fillId="8" borderId="6" xfId="0" applyFont="1" applyFill="1" applyBorder="1" applyAlignment="1">
      <alignment horizontal="left" vertical="center" wrapText="1"/>
    </xf>
    <xf numFmtId="165" fontId="0" fillId="7" borderId="0" xfId="0" applyNumberFormat="1" applyFill="1"/>
    <xf numFmtId="165" fontId="0" fillId="7" borderId="12" xfId="0" applyNumberFormat="1" applyFill="1" applyBorder="1"/>
    <xf numFmtId="165" fontId="0" fillId="9" borderId="0" xfId="0" applyNumberFormat="1" applyFill="1"/>
    <xf numFmtId="165" fontId="0" fillId="9" borderId="3" xfId="0" applyNumberFormat="1" applyFill="1" applyBorder="1"/>
    <xf numFmtId="165" fontId="0" fillId="8" borderId="0" xfId="0" applyNumberFormat="1" applyFill="1"/>
    <xf numFmtId="165" fontId="0" fillId="8" borderId="6" xfId="0" applyNumberFormat="1" applyFill="1" applyBorder="1"/>
    <xf numFmtId="165" fontId="0" fillId="8" borderId="12" xfId="0" applyNumberFormat="1" applyFill="1" applyBorder="1"/>
    <xf numFmtId="165" fontId="0" fillId="9" borderId="0" xfId="0" applyNumberFormat="1" applyFill="1" applyAlignment="1">
      <alignment vertical="center"/>
    </xf>
    <xf numFmtId="0" fontId="15" fillId="8" borderId="8" xfId="0" applyFont="1" applyFill="1" applyBorder="1" applyAlignment="1">
      <alignment horizontal="center" vertical="center" textRotation="90"/>
    </xf>
    <xf numFmtId="0" fontId="15" fillId="8" borderId="9" xfId="0" applyFont="1" applyFill="1" applyBorder="1" applyAlignment="1">
      <alignment horizontal="center" vertical="center" textRotation="90"/>
    </xf>
    <xf numFmtId="0" fontId="15" fillId="8" borderId="10" xfId="0" applyFont="1" applyFill="1" applyBorder="1" applyAlignment="1">
      <alignment horizontal="center" vertical="center" textRotation="90"/>
    </xf>
    <xf numFmtId="165" fontId="0" fillId="8" borderId="6" xfId="0" applyNumberFormat="1" applyFill="1" applyBorder="1" applyAlignment="1">
      <alignment horizontal="center"/>
    </xf>
    <xf numFmtId="165" fontId="0" fillId="8" borderId="13" xfId="0" applyNumberFormat="1" applyFill="1" applyBorder="1" applyAlignment="1">
      <alignment horizontal="center"/>
    </xf>
    <xf numFmtId="165" fontId="0" fillId="9" borderId="6" xfId="0" applyNumberFormat="1" applyFill="1" applyBorder="1" applyAlignment="1">
      <alignment horizontal="left"/>
    </xf>
    <xf numFmtId="165" fontId="0" fillId="8" borderId="6" xfId="0" applyNumberFormat="1" applyFill="1" applyBorder="1" applyAlignment="1">
      <alignment horizontal="left"/>
    </xf>
    <xf numFmtId="165" fontId="0" fillId="8" borderId="13" xfId="0" applyNumberFormat="1" applyFill="1" applyBorder="1"/>
    <xf numFmtId="165" fontId="0" fillId="8" borderId="2" xfId="0" applyNumberFormat="1" applyFill="1" applyBorder="1"/>
    <xf numFmtId="165" fontId="0" fillId="8" borderId="11" xfId="0" applyNumberFormat="1" applyFill="1" applyBorder="1"/>
    <xf numFmtId="0" fontId="15" fillId="8" borderId="2" xfId="0" applyFont="1" applyFill="1" applyBorder="1" applyAlignment="1">
      <alignment horizontal="center"/>
    </xf>
    <xf numFmtId="0" fontId="15" fillId="8" borderId="11" xfId="0" applyFont="1" applyFill="1" applyBorder="1" applyAlignment="1">
      <alignment horizontal="center"/>
    </xf>
    <xf numFmtId="165" fontId="15" fillId="9" borderId="21" xfId="0" applyNumberFormat="1" applyFont="1" applyFill="1" applyBorder="1" applyAlignment="1">
      <alignment horizontal="center"/>
    </xf>
    <xf numFmtId="165" fontId="15" fillId="8" borderId="21" xfId="0" applyNumberFormat="1" applyFont="1" applyFill="1" applyBorder="1" applyAlignment="1">
      <alignment horizontal="center"/>
    </xf>
    <xf numFmtId="165" fontId="15" fillId="8" borderId="22" xfId="0" applyNumberFormat="1" applyFont="1" applyFill="1" applyBorder="1" applyAlignment="1">
      <alignment horizontal="center"/>
    </xf>
    <xf numFmtId="0" fontId="15" fillId="9" borderId="2" xfId="0" applyFont="1" applyFill="1" applyBorder="1" applyAlignment="1">
      <alignment horizontal="center"/>
    </xf>
    <xf numFmtId="49" fontId="5" fillId="9" borderId="0" xfId="0" applyNumberFormat="1" applyFont="1" applyFill="1" applyAlignment="1">
      <alignment horizontal="left" vertical="center"/>
    </xf>
    <xf numFmtId="0" fontId="5" fillId="9" borderId="0" xfId="0" applyFont="1" applyFill="1" applyAlignment="1">
      <alignment horizontal="left" vertical="center"/>
    </xf>
    <xf numFmtId="49" fontId="5" fillId="9" borderId="0" xfId="0" applyNumberFormat="1" applyFont="1" applyFill="1" applyAlignment="1">
      <alignment horizontal="center" vertical="center" wrapText="1"/>
    </xf>
    <xf numFmtId="0" fontId="8" fillId="8" borderId="0" xfId="0" applyFont="1" applyFill="1" applyAlignment="1">
      <alignment horizontal="right" vertical="center"/>
    </xf>
    <xf numFmtId="0" fontId="8" fillId="8" borderId="0" xfId="0" applyFont="1" applyFill="1" applyAlignment="1">
      <alignment horizontal="right" vertical="center" wrapText="1"/>
    </xf>
    <xf numFmtId="0" fontId="8" fillId="7" borderId="0" xfId="0" applyFont="1" applyFill="1" applyAlignment="1">
      <alignment horizontal="right" vertical="center" wrapText="1"/>
    </xf>
    <xf numFmtId="167" fontId="0" fillId="9" borderId="0" xfId="0" applyNumberFormat="1" applyFill="1" applyAlignment="1">
      <alignment horizontal="left" vertical="center"/>
    </xf>
    <xf numFmtId="165" fontId="10" fillId="9" borderId="55" xfId="0" applyNumberFormat="1" applyFont="1" applyFill="1" applyBorder="1" applyAlignment="1">
      <alignment vertical="center"/>
    </xf>
    <xf numFmtId="165" fontId="0" fillId="0" borderId="2" xfId="0" applyNumberFormat="1" applyBorder="1" applyAlignment="1">
      <alignment vertical="center"/>
    </xf>
    <xf numFmtId="165" fontId="0" fillId="8" borderId="0" xfId="0" applyNumberFormat="1" applyFill="1" applyAlignment="1">
      <alignment vertical="center"/>
    </xf>
    <xf numFmtId="165" fontId="10" fillId="8" borderId="55" xfId="0" applyNumberFormat="1" applyFont="1" applyFill="1" applyBorder="1" applyAlignment="1">
      <alignment vertical="center"/>
    </xf>
    <xf numFmtId="165" fontId="0" fillId="9" borderId="2" xfId="0" applyNumberFormat="1" applyFill="1" applyBorder="1" applyAlignment="1">
      <alignment vertical="center"/>
    </xf>
    <xf numFmtId="165" fontId="0" fillId="8" borderId="12" xfId="0" applyNumberFormat="1" applyFill="1" applyBorder="1" applyAlignment="1">
      <alignment vertical="center"/>
    </xf>
    <xf numFmtId="165" fontId="10" fillId="2" borderId="55" xfId="0" applyNumberFormat="1" applyFont="1" applyFill="1" applyBorder="1" applyAlignment="1">
      <alignment vertical="center"/>
    </xf>
    <xf numFmtId="165" fontId="10" fillId="2" borderId="54" xfId="0" applyNumberFormat="1" applyFont="1" applyFill="1" applyBorder="1" applyAlignment="1">
      <alignment vertical="center"/>
    </xf>
    <xf numFmtId="0" fontId="5" fillId="8" borderId="1"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3" xfId="0" applyFont="1" applyFill="1" applyBorder="1" applyAlignment="1">
      <alignment wrapText="1"/>
    </xf>
    <xf numFmtId="0" fontId="5" fillId="8" borderId="0" xfId="0" applyFont="1" applyFill="1" applyAlignment="1">
      <alignment wrapText="1"/>
    </xf>
    <xf numFmtId="0" fontId="5" fillId="8" borderId="12" xfId="0" applyFont="1" applyFill="1" applyBorder="1" applyAlignment="1">
      <alignment wrapText="1"/>
    </xf>
    <xf numFmtId="0" fontId="10" fillId="8" borderId="53" xfId="0" applyFont="1" applyFill="1" applyBorder="1" applyAlignment="1">
      <alignment vertical="center"/>
    </xf>
    <xf numFmtId="0" fontId="10" fillId="8" borderId="55" xfId="0" applyFont="1" applyFill="1" applyBorder="1" applyAlignment="1">
      <alignment vertical="center"/>
    </xf>
    <xf numFmtId="0" fontId="10" fillId="8" borderId="90" xfId="0" applyFont="1" applyFill="1" applyBorder="1" applyAlignment="1">
      <alignment vertical="center"/>
    </xf>
    <xf numFmtId="165" fontId="0" fillId="8" borderId="2" xfId="0" applyNumberFormat="1" applyFill="1" applyBorder="1" applyAlignment="1">
      <alignment vertical="center"/>
    </xf>
    <xf numFmtId="165" fontId="0" fillId="9" borderId="3" xfId="0" applyNumberFormat="1" applyFill="1" applyBorder="1" applyAlignment="1">
      <alignment vertical="center"/>
    </xf>
    <xf numFmtId="44" fontId="25" fillId="0" borderId="1" xfId="6" applyFont="1" applyBorder="1" applyAlignment="1">
      <alignment horizontal="center" vertical="center" wrapText="1"/>
    </xf>
    <xf numFmtId="44" fontId="25" fillId="0" borderId="2" xfId="6" applyFont="1" applyBorder="1" applyAlignment="1">
      <alignment horizontal="center" vertical="center" wrapText="1"/>
    </xf>
    <xf numFmtId="44" fontId="25" fillId="0" borderId="11" xfId="6" applyFont="1" applyBorder="1" applyAlignment="1">
      <alignment horizontal="center" vertical="center" wrapText="1"/>
    </xf>
    <xf numFmtId="44" fontId="25" fillId="0" borderId="3" xfId="6" applyFont="1" applyBorder="1" applyAlignment="1">
      <alignment horizontal="center" vertical="center" wrapText="1"/>
    </xf>
    <xf numFmtId="44" fontId="25" fillId="0" borderId="0" xfId="6" applyFont="1" applyBorder="1" applyAlignment="1">
      <alignment horizontal="center" vertical="center" wrapText="1"/>
    </xf>
    <xf numFmtId="44" fontId="25" fillId="0" borderId="12" xfId="6" applyFont="1" applyBorder="1" applyAlignment="1">
      <alignment horizontal="center" vertical="center" wrapText="1"/>
    </xf>
    <xf numFmtId="44" fontId="25" fillId="0" borderId="5" xfId="6" applyFont="1" applyBorder="1" applyAlignment="1">
      <alignment horizontal="center" vertical="center" wrapText="1"/>
    </xf>
    <xf numFmtId="44" fontId="25" fillId="0" borderId="6" xfId="6" applyFont="1" applyBorder="1" applyAlignment="1">
      <alignment horizontal="center" vertical="center" wrapText="1"/>
    </xf>
    <xf numFmtId="44" fontId="25" fillId="0" borderId="13" xfId="6" applyFont="1" applyBorder="1" applyAlignment="1">
      <alignment horizontal="center" vertical="center" wrapText="1"/>
    </xf>
    <xf numFmtId="49" fontId="5" fillId="3" borderId="56" xfId="0" applyNumberFormat="1" applyFont="1" applyFill="1" applyBorder="1" applyAlignment="1" applyProtection="1">
      <alignment horizontal="left" vertical="center" wrapText="1"/>
      <protection locked="0"/>
    </xf>
    <xf numFmtId="49" fontId="5" fillId="3" borderId="57" xfId="0" applyNumberFormat="1" applyFont="1" applyFill="1" applyBorder="1" applyAlignment="1" applyProtection="1">
      <alignment horizontal="left" vertical="center" wrapText="1"/>
      <protection locked="0"/>
    </xf>
    <xf numFmtId="49" fontId="5" fillId="3" borderId="58" xfId="0" applyNumberFormat="1" applyFont="1" applyFill="1" applyBorder="1" applyAlignment="1" applyProtection="1">
      <alignment horizontal="left" vertical="top" wrapText="1"/>
      <protection locked="0"/>
    </xf>
    <xf numFmtId="49" fontId="5" fillId="3" borderId="59" xfId="0" applyNumberFormat="1" applyFont="1" applyFill="1" applyBorder="1" applyAlignment="1" applyProtection="1">
      <alignment horizontal="left" vertical="top" wrapText="1"/>
      <protection locked="0"/>
    </xf>
    <xf numFmtId="49" fontId="5" fillId="3" borderId="60" xfId="0" applyNumberFormat="1" applyFont="1" applyFill="1" applyBorder="1" applyAlignment="1" applyProtection="1">
      <alignment horizontal="left" vertical="top" wrapText="1"/>
      <protection locked="0"/>
    </xf>
    <xf numFmtId="49" fontId="5" fillId="3" borderId="61" xfId="0" applyNumberFormat="1" applyFont="1" applyFill="1" applyBorder="1" applyAlignment="1" applyProtection="1">
      <alignment horizontal="left" vertical="top" wrapText="1"/>
      <protection locked="0"/>
    </xf>
    <xf numFmtId="0" fontId="26" fillId="0" borderId="0" xfId="0" applyFont="1" applyAlignment="1" applyProtection="1">
      <alignment horizontal="center" vertical="center"/>
      <protection locked="0"/>
    </xf>
    <xf numFmtId="0" fontId="26" fillId="0" borderId="6" xfId="0" applyFont="1" applyBorder="1" applyAlignment="1" applyProtection="1">
      <alignment horizontal="center" vertical="center"/>
      <protection locked="0"/>
    </xf>
    <xf numFmtId="44" fontId="13" fillId="4" borderId="1" xfId="3" applyFont="1" applyFill="1" applyBorder="1" applyAlignment="1">
      <alignment horizontal="center" vertical="center" wrapText="1"/>
    </xf>
    <xf numFmtId="44" fontId="13" fillId="4" borderId="2" xfId="3" applyFont="1" applyFill="1" applyBorder="1" applyAlignment="1">
      <alignment horizontal="center" vertical="center" wrapText="1"/>
    </xf>
    <xf numFmtId="44" fontId="13" fillId="10" borderId="2" xfId="3" applyFont="1" applyFill="1" applyBorder="1" applyAlignment="1">
      <alignment horizontal="center" vertical="center" wrapText="1"/>
    </xf>
    <xf numFmtId="44" fontId="13" fillId="10" borderId="11" xfId="3" applyFont="1" applyFill="1" applyBorder="1" applyAlignment="1">
      <alignment horizontal="center" vertical="center" wrapText="1"/>
    </xf>
    <xf numFmtId="44" fontId="25" fillId="0" borderId="27" xfId="3" applyFont="1" applyBorder="1" applyAlignment="1" applyProtection="1">
      <alignment horizontal="center" vertical="center"/>
      <protection locked="0"/>
    </xf>
    <xf numFmtId="44" fontId="25" fillId="0" borderId="22" xfId="3" applyFont="1" applyBorder="1" applyAlignment="1" applyProtection="1">
      <alignment horizontal="center" vertical="center"/>
      <protection locked="0"/>
    </xf>
    <xf numFmtId="44" fontId="25" fillId="0" borderId="27" xfId="6" applyFont="1" applyBorder="1" applyAlignment="1" applyProtection="1">
      <alignment horizontal="center" vertical="center"/>
      <protection locked="0"/>
    </xf>
    <xf numFmtId="44" fontId="25" fillId="0" borderId="22" xfId="6" applyFont="1" applyBorder="1" applyAlignment="1" applyProtection="1">
      <alignment horizontal="center" vertical="center"/>
      <protection locked="0"/>
    </xf>
    <xf numFmtId="44" fontId="25" fillId="0" borderId="3" xfId="3" applyFont="1" applyBorder="1" applyAlignment="1">
      <alignment horizontal="center" vertical="center" wrapText="1"/>
    </xf>
    <xf numFmtId="44" fontId="25" fillId="0" borderId="0" xfId="3" applyFont="1" applyBorder="1" applyAlignment="1">
      <alignment horizontal="center" vertical="center" wrapText="1"/>
    </xf>
    <xf numFmtId="44" fontId="25" fillId="0" borderId="12" xfId="3" applyFont="1" applyBorder="1" applyAlignment="1">
      <alignment horizontal="center" vertical="center" wrapText="1"/>
    </xf>
    <xf numFmtId="44" fontId="25" fillId="0" borderId="5" xfId="3" applyFont="1" applyBorder="1" applyAlignment="1">
      <alignment horizontal="center" vertical="center" wrapText="1"/>
    </xf>
    <xf numFmtId="44" fontId="25" fillId="0" borderId="6" xfId="3" applyFont="1" applyBorder="1" applyAlignment="1">
      <alignment horizontal="center" vertical="center" wrapText="1"/>
    </xf>
    <xf numFmtId="44" fontId="25" fillId="0" borderId="13" xfId="3" applyFont="1" applyBorder="1" applyAlignment="1">
      <alignment horizontal="center" vertical="center" wrapText="1"/>
    </xf>
    <xf numFmtId="0" fontId="0" fillId="0" borderId="12" xfId="0" applyBorder="1" applyAlignment="1">
      <alignment horizontal="center" vertical="center" wrapText="1"/>
    </xf>
    <xf numFmtId="44" fontId="5" fillId="0" borderId="0" xfId="3" applyFont="1" applyBorder="1" applyAlignment="1" applyProtection="1">
      <alignment horizontal="center" vertical="center" wrapText="1"/>
      <protection locked="0"/>
    </xf>
    <xf numFmtId="44" fontId="5" fillId="0" borderId="3" xfId="3" applyFont="1" applyBorder="1" applyAlignment="1">
      <alignment horizontal="center" vertical="center" wrapText="1"/>
    </xf>
    <xf numFmtId="0" fontId="3" fillId="0" borderId="0" xfId="0" applyFont="1" applyAlignment="1">
      <alignment horizontal="center"/>
    </xf>
    <xf numFmtId="0" fontId="3" fillId="3" borderId="62" xfId="0" applyFont="1" applyFill="1" applyBorder="1" applyAlignment="1" applyProtection="1">
      <alignment horizontal="center"/>
      <protection locked="0"/>
    </xf>
    <xf numFmtId="0" fontId="3" fillId="3" borderId="63" xfId="0" applyFont="1" applyFill="1" applyBorder="1" applyAlignment="1" applyProtection="1">
      <alignment horizontal="center"/>
      <protection locked="0"/>
    </xf>
    <xf numFmtId="0" fontId="3" fillId="3" borderId="64" xfId="0" applyFont="1" applyFill="1" applyBorder="1" applyAlignment="1" applyProtection="1">
      <alignment horizontal="center"/>
      <protection locked="0"/>
    </xf>
    <xf numFmtId="44" fontId="0" fillId="3" borderId="1" xfId="3" applyFont="1" applyFill="1" applyBorder="1" applyAlignment="1" applyProtection="1">
      <alignment horizontal="left" vertical="top" wrapText="1"/>
      <protection locked="0"/>
    </xf>
    <xf numFmtId="44" fontId="0" fillId="3" borderId="2" xfId="3" applyFont="1" applyFill="1" applyBorder="1" applyAlignment="1" applyProtection="1">
      <alignment horizontal="left" vertical="top" wrapText="1"/>
      <protection locked="0"/>
    </xf>
    <xf numFmtId="44" fontId="0" fillId="3" borderId="11" xfId="3" applyFont="1" applyFill="1" applyBorder="1" applyAlignment="1" applyProtection="1">
      <alignment horizontal="left" vertical="top" wrapText="1"/>
      <protection locked="0"/>
    </xf>
    <xf numFmtId="44" fontId="0" fillId="3" borderId="3" xfId="3" applyFont="1" applyFill="1" applyBorder="1" applyAlignment="1" applyProtection="1">
      <alignment horizontal="left" vertical="top" wrapText="1"/>
      <protection locked="0"/>
    </xf>
    <xf numFmtId="44" fontId="0" fillId="3" borderId="0" xfId="3" applyFont="1" applyFill="1" applyBorder="1" applyAlignment="1" applyProtection="1">
      <alignment horizontal="left" vertical="top" wrapText="1"/>
      <protection locked="0"/>
    </xf>
    <xf numFmtId="44" fontId="0" fillId="3" borderId="12" xfId="3" applyFont="1" applyFill="1" applyBorder="1" applyAlignment="1" applyProtection="1">
      <alignment horizontal="left" vertical="top" wrapText="1"/>
      <protection locked="0"/>
    </xf>
    <xf numFmtId="44" fontId="0" fillId="3" borderId="5" xfId="3" applyFont="1" applyFill="1" applyBorder="1" applyAlignment="1" applyProtection="1">
      <alignment horizontal="left" vertical="top" wrapText="1"/>
      <protection locked="0"/>
    </xf>
    <xf numFmtId="44" fontId="0" fillId="3" borderId="6" xfId="3" applyFont="1" applyFill="1" applyBorder="1" applyAlignment="1" applyProtection="1">
      <alignment horizontal="left" vertical="top" wrapText="1"/>
      <protection locked="0"/>
    </xf>
    <xf numFmtId="44" fontId="0" fillId="3" borderId="13" xfId="3" applyFont="1"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9" fillId="0" borderId="1" xfId="0" applyFont="1" applyBorder="1" applyAlignment="1">
      <alignment horizontal="left"/>
    </xf>
    <xf numFmtId="0" fontId="9" fillId="0" borderId="2" xfId="0" applyFont="1" applyBorder="1" applyAlignment="1">
      <alignment horizontal="left"/>
    </xf>
    <xf numFmtId="0" fontId="9" fillId="0" borderId="11" xfId="0" applyFont="1" applyBorder="1" applyAlignment="1">
      <alignment horizontal="left"/>
    </xf>
    <xf numFmtId="167" fontId="0" fillId="3" borderId="56" xfId="0" applyNumberFormat="1" applyFill="1" applyBorder="1" applyAlignment="1" applyProtection="1">
      <alignment horizontal="center"/>
      <protection locked="0"/>
    </xf>
    <xf numFmtId="167" fontId="0" fillId="3" borderId="57" xfId="0" applyNumberFormat="1" applyFill="1" applyBorder="1" applyAlignment="1" applyProtection="1">
      <alignment horizontal="center"/>
      <protection locked="0"/>
    </xf>
    <xf numFmtId="44" fontId="17" fillId="3" borderId="3" xfId="3" applyFont="1" applyFill="1" applyBorder="1" applyAlignment="1">
      <alignment horizontal="center" vertical="center" wrapText="1"/>
    </xf>
    <xf numFmtId="44" fontId="17" fillId="3" borderId="0" xfId="3" applyFont="1" applyFill="1" applyBorder="1" applyAlignment="1">
      <alignment horizontal="center" vertical="center" wrapText="1"/>
    </xf>
    <xf numFmtId="44" fontId="17" fillId="3" borderId="12" xfId="3" applyFont="1" applyFill="1" applyBorder="1" applyAlignment="1">
      <alignment horizontal="center" vertical="center" wrapText="1"/>
    </xf>
    <xf numFmtId="0" fontId="3" fillId="0" borderId="15" xfId="0" applyFont="1" applyBorder="1" applyAlignment="1">
      <alignment horizontal="left"/>
    </xf>
    <xf numFmtId="0" fontId="3" fillId="0" borderId="14" xfId="0" applyFont="1" applyBorder="1" applyAlignment="1">
      <alignment horizontal="left"/>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11" xfId="0" applyFont="1" applyFill="1" applyBorder="1" applyAlignment="1">
      <alignment horizontal="center"/>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9" fillId="5" borderId="114" xfId="0" applyFont="1" applyFill="1" applyBorder="1" applyAlignment="1">
      <alignment horizontal="center" vertical="center"/>
    </xf>
    <xf numFmtId="0" fontId="9" fillId="5" borderId="115" xfId="0" applyFont="1" applyFill="1" applyBorder="1" applyAlignment="1">
      <alignment horizontal="center" vertical="center"/>
    </xf>
    <xf numFmtId="0" fontId="9" fillId="5" borderId="116" xfId="0" applyFont="1" applyFill="1" applyBorder="1" applyAlignment="1">
      <alignment horizontal="center" vertical="center"/>
    </xf>
    <xf numFmtId="165" fontId="28" fillId="0" borderId="1" xfId="2" applyNumberFormat="1" applyFont="1" applyBorder="1" applyAlignment="1">
      <alignment horizontal="center" vertical="center" wrapText="1"/>
    </xf>
    <xf numFmtId="165" fontId="28" fillId="0" borderId="2" xfId="2" applyNumberFormat="1" applyFont="1" applyBorder="1" applyAlignment="1">
      <alignment horizontal="center" vertical="center" wrapText="1"/>
    </xf>
    <xf numFmtId="165" fontId="28" fillId="0" borderId="11" xfId="2" applyNumberFormat="1" applyFont="1" applyBorder="1" applyAlignment="1">
      <alignment horizontal="center" vertical="center" wrapText="1"/>
    </xf>
    <xf numFmtId="165" fontId="28" fillId="0" borderId="3" xfId="2" applyNumberFormat="1" applyFont="1" applyBorder="1" applyAlignment="1">
      <alignment horizontal="center" vertical="center" wrapText="1"/>
    </xf>
    <xf numFmtId="165" fontId="28" fillId="0" borderId="0" xfId="2" applyNumberFormat="1" applyFont="1" applyBorder="1" applyAlignment="1">
      <alignment horizontal="center" vertical="center" wrapText="1"/>
    </xf>
    <xf numFmtId="165" fontId="28" fillId="0" borderId="12" xfId="2" applyNumberFormat="1" applyFont="1" applyBorder="1" applyAlignment="1">
      <alignment horizontal="center" vertical="center" wrapText="1"/>
    </xf>
    <xf numFmtId="167" fontId="0" fillId="3" borderId="56" xfId="0" applyNumberFormat="1" applyFill="1" applyBorder="1" applyAlignment="1" applyProtection="1">
      <alignment horizontal="center" vertical="center"/>
      <protection locked="0"/>
    </xf>
    <xf numFmtId="167" fontId="0" fillId="3" borderId="57" xfId="0" applyNumberFormat="1" applyFill="1" applyBorder="1" applyAlignment="1" applyProtection="1">
      <alignment horizontal="center" vertical="center"/>
      <protection locked="0"/>
    </xf>
    <xf numFmtId="0" fontId="12" fillId="0" borderId="121" xfId="0" applyFont="1" applyBorder="1" applyAlignment="1">
      <alignment horizontal="left" vertical="center" wrapText="1"/>
    </xf>
    <xf numFmtId="0" fontId="12" fillId="0" borderId="6" xfId="0" applyFont="1" applyBorder="1" applyAlignment="1">
      <alignment horizontal="left" vertical="center" wrapText="1"/>
    </xf>
    <xf numFmtId="49" fontId="5" fillId="3" borderId="56" xfId="0" applyNumberFormat="1" applyFont="1" applyFill="1" applyBorder="1" applyAlignment="1" applyProtection="1">
      <alignment horizontal="left" wrapText="1"/>
      <protection locked="0"/>
    </xf>
    <xf numFmtId="49" fontId="5" fillId="3" borderId="57" xfId="0" applyNumberFormat="1" applyFont="1" applyFill="1" applyBorder="1" applyAlignment="1" applyProtection="1">
      <alignment horizontal="left" wrapText="1"/>
      <protection locked="0"/>
    </xf>
    <xf numFmtId="0" fontId="3" fillId="0" borderId="3" xfId="0" applyFont="1" applyBorder="1"/>
    <xf numFmtId="0" fontId="3" fillId="0" borderId="0" xfId="0" applyFont="1"/>
    <xf numFmtId="49" fontId="5" fillId="3" borderId="103" xfId="0" applyNumberFormat="1" applyFont="1" applyFill="1" applyBorder="1" applyAlignment="1" applyProtection="1">
      <alignment horizontal="center" wrapText="1"/>
      <protection locked="0"/>
    </xf>
    <xf numFmtId="49" fontId="5" fillId="3" borderId="105" xfId="0" applyNumberFormat="1" applyFont="1" applyFill="1" applyBorder="1" applyAlignment="1" applyProtection="1">
      <alignment horizontal="center" wrapText="1"/>
      <protection locked="0"/>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3" fillId="3" borderId="0" xfId="0" applyFont="1" applyFill="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0" fillId="3" borderId="31" xfId="0" applyFill="1" applyBorder="1" applyAlignment="1" applyProtection="1">
      <alignment horizontal="left" vertical="top" wrapText="1"/>
      <protection locked="0"/>
    </xf>
    <xf numFmtId="0" fontId="3" fillId="7" borderId="65" xfId="0" applyFont="1" applyFill="1" applyBorder="1" applyAlignment="1" applyProtection="1">
      <alignment vertical="center"/>
      <protection locked="0"/>
    </xf>
    <xf numFmtId="165" fontId="0" fillId="3" borderId="0" xfId="0" applyNumberFormat="1" applyFill="1" applyAlignment="1" applyProtection="1">
      <alignment horizontal="left" vertical="top" wrapText="1"/>
      <protection locked="0"/>
    </xf>
    <xf numFmtId="165" fontId="0" fillId="3" borderId="31" xfId="0" applyNumberFormat="1" applyFill="1" applyBorder="1" applyAlignment="1" applyProtection="1">
      <alignment horizontal="left" vertical="top" wrapText="1"/>
      <protection locked="0"/>
    </xf>
    <xf numFmtId="165" fontId="3" fillId="7" borderId="65" xfId="0" applyNumberFormat="1" applyFont="1" applyFill="1" applyBorder="1" applyAlignment="1" applyProtection="1">
      <alignment vertical="center"/>
      <protection locked="0"/>
    </xf>
    <xf numFmtId="0" fontId="16" fillId="0" borderId="0" xfId="0" applyFont="1" applyAlignment="1">
      <alignment horizontal="center" vertical="center"/>
    </xf>
    <xf numFmtId="0" fontId="5" fillId="3" borderId="0" xfId="0" applyFont="1" applyFill="1" applyAlignment="1" applyProtection="1">
      <alignment horizontal="left" vertical="top" wrapText="1"/>
      <protection locked="0"/>
    </xf>
    <xf numFmtId="0" fontId="4" fillId="0" borderId="0" xfId="0" applyFont="1" applyAlignment="1">
      <alignment vertical="top" wrapText="1"/>
    </xf>
    <xf numFmtId="0" fontId="32" fillId="0" borderId="35" xfId="7" applyFont="1" applyBorder="1" applyAlignment="1">
      <alignment horizontal="center" vertical="center"/>
    </xf>
    <xf numFmtId="0" fontId="32" fillId="0" borderId="126" xfId="7" applyFont="1" applyBorder="1" applyAlignment="1">
      <alignment horizontal="center" vertical="center"/>
    </xf>
    <xf numFmtId="0" fontId="32" fillId="0" borderId="133" xfId="7" applyFont="1" applyBorder="1" applyAlignment="1">
      <alignment horizontal="center" vertical="center"/>
    </xf>
    <xf numFmtId="0" fontId="32" fillId="0" borderId="134" xfId="7" applyFont="1" applyBorder="1" applyAlignment="1">
      <alignment horizontal="center" vertical="center"/>
    </xf>
    <xf numFmtId="0" fontId="32" fillId="0" borderId="127" xfId="7" applyFont="1" applyBorder="1" applyAlignment="1">
      <alignment horizontal="center"/>
    </xf>
    <xf numFmtId="0" fontId="32" fillId="0" borderId="128" xfId="7" applyFont="1" applyBorder="1" applyAlignment="1">
      <alignment horizontal="center"/>
    </xf>
    <xf numFmtId="0" fontId="32" fillId="0" borderId="129" xfId="7" applyFont="1" applyBorder="1" applyAlignment="1">
      <alignment horizontal="center"/>
    </xf>
    <xf numFmtId="0" fontId="32" fillId="0" borderId="130" xfId="7" applyFont="1" applyBorder="1" applyAlignment="1">
      <alignment horizontal="center" vertical="center"/>
    </xf>
    <xf numFmtId="0" fontId="32" fillId="0" borderId="131" xfId="7" applyFont="1" applyBorder="1" applyAlignment="1">
      <alignment horizontal="center" vertical="center"/>
    </xf>
    <xf numFmtId="0" fontId="32" fillId="0" borderId="132" xfId="7" applyFont="1" applyBorder="1" applyAlignment="1">
      <alignment horizontal="center" vertical="center"/>
    </xf>
    <xf numFmtId="0" fontId="33" fillId="0" borderId="37" xfId="7" applyFont="1" applyBorder="1" applyAlignment="1">
      <alignment horizontal="center"/>
    </xf>
    <xf numFmtId="0" fontId="33" fillId="0" borderId="39" xfId="7" applyFont="1" applyBorder="1" applyAlignment="1">
      <alignment horizontal="center"/>
    </xf>
    <xf numFmtId="0" fontId="32" fillId="0" borderId="37" xfId="7" applyFont="1" applyBorder="1" applyAlignment="1">
      <alignment horizontal="center"/>
    </xf>
    <xf numFmtId="0" fontId="32" fillId="0" borderId="39" xfId="7" applyFont="1" applyBorder="1" applyAlignment="1">
      <alignment horizontal="center"/>
    </xf>
    <xf numFmtId="0" fontId="32" fillId="0" borderId="40" xfId="7" applyFont="1" applyBorder="1" applyAlignment="1">
      <alignment horizontal="center"/>
    </xf>
    <xf numFmtId="0" fontId="32" fillId="0" borderId="42" xfId="7" applyFont="1" applyBorder="1" applyAlignment="1">
      <alignment horizontal="center"/>
    </xf>
    <xf numFmtId="0" fontId="32" fillId="0" borderId="148" xfId="7" applyFont="1" applyBorder="1" applyAlignment="1">
      <alignment horizontal="center" wrapText="1"/>
    </xf>
    <xf numFmtId="0" fontId="32" fillId="0" borderId="149" xfId="7" applyFont="1" applyBorder="1" applyAlignment="1">
      <alignment horizontal="center" wrapText="1"/>
    </xf>
    <xf numFmtId="0" fontId="9" fillId="5" borderId="27"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44" fontId="3" fillId="12" borderId="145" xfId="6" applyFont="1" applyFill="1" applyBorder="1"/>
    <xf numFmtId="44" fontId="3" fillId="0" borderId="140" xfId="6" applyFont="1" applyBorder="1"/>
  </cellXfs>
  <cellStyles count="9">
    <cellStyle name="Comma [0]_worksht.basic" xfId="8" xr:uid="{7359F72B-F5E3-41EF-A156-AA6C0FC2DB8C}"/>
    <cellStyle name="Currency" xfId="3" builtinId="4"/>
    <cellStyle name="Currency 2" xfId="6" xr:uid="{46CD981B-D595-4801-A495-01BD7DDC4E64}"/>
    <cellStyle name="Hyperlink" xfId="2" builtinId="8"/>
    <cellStyle name="Normal" xfId="0" builtinId="0"/>
    <cellStyle name="Normal 2" xfId="4" xr:uid="{C0DD0747-BB8C-43D3-B20A-0050BA82F1CF}"/>
    <cellStyle name="Normal_requested budget" xfId="7" xr:uid="{7B26A84F-3869-468B-B4A1-6D98F4E149FD}"/>
    <cellStyle name="Percent" xfId="1" builtinId="5"/>
    <cellStyle name="Percent 2" xfId="5" xr:uid="{7FAFF0D5-578F-4AEB-8679-9EACF77D6DF9}"/>
  </cellStyles>
  <dxfs count="313">
    <dxf>
      <fill>
        <patternFill>
          <bgColor theme="5"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59996337778862885"/>
        </patternFill>
      </fill>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style="medium">
          <color indexed="64"/>
        </right>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8" formatCode="&quot;$&quot;#,##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style="hair">
          <color indexed="64"/>
        </right>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style="hair">
          <color indexed="64"/>
        </right>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family val="2"/>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medium">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10"/>
        <color auto="1"/>
        <name val="Arial"/>
        <scheme val="none"/>
      </font>
      <numFmt numFmtId="10" formatCode="&quot;$&quot;#,##0_);[Red]\(&quot;$&quot;#,##0\)"/>
      <fill>
        <patternFill patternType="solid">
          <fgColor indexed="64"/>
          <bgColor rgb="FFD9F6FF"/>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family val="2"/>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scheme val="none"/>
      </font>
      <numFmt numFmtId="30" formatCode="@"/>
      <fill>
        <patternFill patternType="solid">
          <fgColor indexed="64"/>
          <bgColor rgb="FFD9F6FF"/>
        </patternFill>
      </fill>
      <border diagonalUp="0" diagonalDown="0">
        <left style="thin">
          <color theme="4"/>
        </left>
        <right/>
        <top style="thin">
          <color theme="4"/>
        </top>
        <bottom/>
        <vertical/>
        <horizontal/>
      </border>
      <protection locked="0" hidden="0"/>
    </dxf>
    <dxf>
      <font>
        <b val="0"/>
        <i val="0"/>
        <strike val="0"/>
        <condense val="0"/>
        <extend val="0"/>
        <outline val="0"/>
        <shadow val="0"/>
        <u val="none"/>
        <vertAlign val="baseline"/>
        <sz val="11"/>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border outline="0">
        <right style="medium">
          <color rgb="FF000000"/>
        </right>
      </border>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none">
          <fgColor indexed="64"/>
          <bgColor indexed="65"/>
        </patternFill>
      </fill>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solid">
          <fgColor indexed="64"/>
          <bgColor rgb="FFD9F6FF"/>
        </patternFill>
      </fill>
      <border diagonalUp="0" diagonalDown="0">
        <left/>
        <right style="medium">
          <color indexed="64"/>
        </right>
        <top/>
        <bottom/>
        <vertical/>
        <horizontal/>
      </border>
      <protection locked="0" hidden="0"/>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style="medium">
          <color indexed="64"/>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top/>
        <bottom/>
      </border>
      <protection locked="0"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style="medium">
          <color indexed="64"/>
        </right>
        <top/>
        <bottom/>
      </border>
    </dxf>
    <dxf>
      <font>
        <b/>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border outline="0">
        <left style="thin">
          <color rgb="FF000000"/>
        </left>
        <right style="medium">
          <color rgb="FF000000"/>
        </right>
        <top style="medium">
          <color rgb="FF000000"/>
        </top>
      </border>
    </dxf>
    <dxf>
      <font>
        <b val="0"/>
        <i val="0"/>
        <strike val="0"/>
        <condense val="0"/>
        <extend val="0"/>
        <outline val="0"/>
        <shadow val="0"/>
        <u val="none"/>
        <vertAlign val="baseline"/>
        <sz val="10"/>
        <color auto="1"/>
        <name val="Arial"/>
        <scheme val="none"/>
      </font>
      <fill>
        <patternFill patternType="solid">
          <fgColor rgb="FF000000"/>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theme="1"/>
        <name val="Arial"/>
        <family val="2"/>
        <scheme val="none"/>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style="medium">
          <color indexed="64"/>
        </right>
        <top style="thin">
          <color theme="1"/>
        </top>
        <bottom/>
      </border>
      <protection locked="0"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center" textRotation="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border diagonalUp="0" diagonalDown="0">
        <left style="medium">
          <color rgb="FF000000"/>
        </left>
        <right style="medium">
          <color rgb="FF000000"/>
        </right>
        <bottom style="medium">
          <color rgb="FF000000"/>
        </bottom>
      </border>
    </dxf>
    <dxf>
      <fill>
        <patternFill patternType="none">
          <fgColor rgb="FF000000"/>
          <bgColor auto="1"/>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0"/>
        <color theme="1"/>
        <name val="Arial"/>
        <scheme val="none"/>
      </font>
      <numFmt numFmtId="164" formatCode="0.0%"/>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style="thin">
          <color theme="1"/>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center" textRotation="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border diagonalUp="0" diagonalDown="0">
        <left style="medium">
          <color indexed="64"/>
        </left>
        <right style="medium">
          <color indexed="64"/>
        </right>
        <bottom style="medium">
          <color indexed="64"/>
        </bottom>
      </border>
    </dxf>
    <dxf>
      <fill>
        <patternFill patternType="none">
          <fgColor indexed="64"/>
          <bgColor auto="1"/>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style="medium">
          <color indexed="64"/>
        </right>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8" formatCode="&quot;$&quot;#,##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style="hair">
          <color indexed="64"/>
        </right>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style="hair">
          <color indexed="64"/>
        </right>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family val="2"/>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medium">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style="thin">
          <color indexed="64"/>
        </left>
        <right/>
        <top style="thin">
          <color theme="4"/>
        </top>
        <bottom/>
      </border>
      <protection locked="0" hidden="0"/>
    </dxf>
    <dxf>
      <font>
        <b val="0"/>
        <i val="0"/>
        <strike val="0"/>
        <condense val="0"/>
        <extend val="0"/>
        <outline val="0"/>
        <shadow val="0"/>
        <u val="none"/>
        <vertAlign val="baseline"/>
        <sz val="10"/>
        <color auto="1"/>
        <name val="Arial"/>
        <scheme val="none"/>
      </font>
      <numFmt numFmtId="10" formatCode="&quot;$&quot;#,##0_);[Red]\(&quot;$&quot;#,##0\)"/>
      <fill>
        <patternFill patternType="solid">
          <fgColor indexed="64"/>
          <bgColor rgb="FFD9F6FF"/>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family val="2"/>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scheme val="none"/>
      </font>
      <numFmt numFmtId="30" formatCode="@"/>
      <fill>
        <patternFill patternType="solid">
          <fgColor indexed="64"/>
          <bgColor rgb="FFD9F6FF"/>
        </patternFill>
      </fill>
      <border diagonalUp="0" diagonalDown="0">
        <left style="thin">
          <color theme="4"/>
        </left>
        <right/>
        <top style="thin">
          <color theme="4"/>
        </top>
        <bottom/>
        <vertical/>
        <horizontal/>
      </border>
      <protection locked="0" hidden="0"/>
    </dxf>
    <dxf>
      <font>
        <b val="0"/>
        <i val="0"/>
        <strike val="0"/>
        <condense val="0"/>
        <extend val="0"/>
        <outline val="0"/>
        <shadow val="0"/>
        <u val="none"/>
        <vertAlign val="baseline"/>
        <sz val="11"/>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border outline="0">
        <right style="medium">
          <color indexed="64"/>
        </right>
      </border>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none">
          <fgColor indexed="64"/>
          <bgColor indexed="65"/>
        </patternFill>
      </fill>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solid">
          <fgColor indexed="64"/>
          <bgColor rgb="FFD9F6FF"/>
        </patternFill>
      </fill>
      <border diagonalUp="0" diagonalDown="0">
        <left/>
        <right style="medium">
          <color indexed="64"/>
        </right>
        <top/>
        <bottom/>
        <vertical/>
        <horizontal/>
      </border>
      <protection locked="0" hidden="0"/>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style="medium">
          <color indexed="64"/>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top/>
        <bottom/>
      </border>
      <protection locked="0"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style="medium">
          <color indexed="64"/>
        </right>
        <top/>
        <bottom/>
      </border>
    </dxf>
    <dxf>
      <font>
        <b/>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border outline="0">
        <left style="thin">
          <color indexed="64"/>
        </left>
        <right style="medium">
          <color indexed="64"/>
        </right>
        <top style="medium">
          <color indexed="64"/>
        </top>
      </border>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theme="1"/>
        <name val="Arial"/>
        <family val="2"/>
        <scheme val="none"/>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style="medium">
          <color indexed="64"/>
        </right>
        <top style="thin">
          <color theme="1"/>
        </top>
        <bottom/>
      </border>
      <protection locked="0"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center" textRotation="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border diagonalUp="0" diagonalDown="0">
        <left style="medium">
          <color indexed="64"/>
        </left>
        <right style="medium">
          <color indexed="64"/>
        </right>
        <bottom style="medium">
          <color indexed="64"/>
        </bottom>
      </border>
    </dxf>
    <dxf>
      <fill>
        <patternFill patternType="none">
          <fgColor indexed="64"/>
          <bgColor auto="1"/>
        </patternFill>
      </fill>
      <protection locked="1" hidden="0"/>
    </dxf>
    <dxf>
      <fill>
        <patternFill patternType="none">
          <fgColor indexed="64"/>
          <bgColor auto="1"/>
        </patternFill>
      </fill>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border diagonalUp="0" diagonalDown="0" outline="0">
        <left/>
        <right style="medium">
          <color indexed="64"/>
        </right>
        <top/>
        <bottom/>
      </border>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fill>
        <patternFill patternType="solid">
          <fgColor indexed="64"/>
          <bgColor rgb="FFFFFFFF"/>
        </patternFill>
      </fill>
      <border diagonalUp="0" diagonalDown="0">
        <left/>
        <right style="medium">
          <color indexed="64"/>
        </right>
        <top/>
        <bottom/>
      </border>
      <protection locked="1" hidden="0"/>
    </dxf>
    <dxf>
      <font>
        <b val="0"/>
        <i val="0"/>
        <strike val="0"/>
        <condense val="0"/>
        <extend val="0"/>
        <outline val="0"/>
        <shadow val="0"/>
        <u val="none"/>
        <vertAlign val="baseline"/>
        <sz val="10"/>
        <color auto="1"/>
        <name val="Arial"/>
        <scheme val="none"/>
      </font>
      <fill>
        <patternFill patternType="solid">
          <fgColor indexed="64"/>
          <bgColor theme="0"/>
        </patternFill>
      </fill>
      <border diagonalUp="0" diagonalDown="0">
        <left style="medium">
          <color indexed="64"/>
        </left>
        <right/>
        <top/>
        <bottom/>
      </border>
      <protection locked="1" hidden="0"/>
    </dxf>
    <dxf>
      <font>
        <b val="0"/>
        <i val="0"/>
        <strike val="0"/>
        <condense val="0"/>
        <extend val="0"/>
        <outline val="0"/>
        <shadow val="0"/>
        <u val="none"/>
        <vertAlign val="baseline"/>
        <sz val="10"/>
        <color auto="1"/>
        <name val="Arial"/>
        <scheme val="none"/>
      </font>
    </dxf>
    <dxf>
      <protection locked="1" hidden="0"/>
    </dxf>
    <dxf>
      <protection locked="1" hidden="0"/>
    </dxf>
  </dxfs>
  <tableStyles count="0" defaultTableStyle="TableStyleMedium2" defaultPivotStyle="PivotStyleLight16"/>
  <colors>
    <mruColors>
      <color rgb="FFD9F6FF"/>
      <color rgb="FFFFFFD9"/>
      <color rgb="FFFFFFFF"/>
      <color rgb="FFFFFF99"/>
      <color rgb="FFEFF5FF"/>
      <color rgb="FFDAE6FE"/>
      <color rgb="FFFFFFCC"/>
      <color rgb="FFAB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22</xdr:col>
      <xdr:colOff>461736</xdr:colOff>
      <xdr:row>0</xdr:row>
      <xdr:rowOff>257630</xdr:rowOff>
    </xdr:from>
    <xdr:to>
      <xdr:col>25</xdr:col>
      <xdr:colOff>64368</xdr:colOff>
      <xdr:row>2</xdr:row>
      <xdr:rowOff>240952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33522" y="257630"/>
          <a:ext cx="2154877" cy="929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461736</xdr:colOff>
      <xdr:row>0</xdr:row>
      <xdr:rowOff>257630</xdr:rowOff>
    </xdr:from>
    <xdr:to>
      <xdr:col>25</xdr:col>
      <xdr:colOff>67542</xdr:colOff>
      <xdr:row>2</xdr:row>
      <xdr:rowOff>352985</xdr:rowOff>
    </xdr:to>
    <xdr:pic>
      <xdr:nvPicPr>
        <xdr:cNvPr id="2" name="Picture 1">
          <a:extLst>
            <a:ext uri="{FF2B5EF4-FFF2-40B4-BE49-F238E27FC236}">
              <a16:creationId xmlns:a16="http://schemas.microsoft.com/office/drawing/2014/main" id="{07D45BC0-9F68-4567-9174-F94219694A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17986" y="257630"/>
          <a:ext cx="2155333" cy="9240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6:O10" headerRowCount="0" totalsRowShown="0" headerRowDxfId="312" dataDxfId="311">
  <tableColumns count="14">
    <tableColumn id="1" xr3:uid="{00000000-0010-0000-0000-000001000000}" name="Column1" headerRowDxfId="310" dataDxfId="309" dataCellStyle="Currency"/>
    <tableColumn id="2" xr3:uid="{00000000-0010-0000-0000-000002000000}" name="Column2" dataDxfId="308"/>
    <tableColumn id="3" xr3:uid="{00000000-0010-0000-0000-000003000000}" name="Column3" dataDxfId="307">
      <calculatedColumnFormula>SUMIF('Non-Federal Detail'!$B$11:$AC$41, Table2[[#This Row],[Column1]], 'Non-Federal Detail'!H$11:H$41)</calculatedColumnFormula>
    </tableColumn>
    <tableColumn id="9" xr3:uid="{00000000-0010-0000-0000-000009000000}" name="Column9" dataDxfId="306">
      <calculatedColumnFormula>SUMIF('Non-Federal Detail'!$B$11:$AC$41, Table2[[#This Row],[Column1]], 'Non-Federal Detail'!I$11:I$41)</calculatedColumnFormula>
    </tableColumn>
    <tableColumn id="4" xr3:uid="{00000000-0010-0000-0000-000004000000}" name="Column4" dataDxfId="305">
      <calculatedColumnFormula>SUMIF('Non-Federal Detail'!$B$11:$AC$41, Table2[[#This Row],[Column1]], 'Non-Federal Detail'!M$11:M$41)</calculatedColumnFormula>
    </tableColumn>
    <tableColumn id="10" xr3:uid="{00000000-0010-0000-0000-00000A000000}" name="Column10" dataDxfId="304">
      <calculatedColumnFormula>SUMIF('Non-Federal Detail'!$B$11:$AC$41, Table2[[#This Row],[Column1]], 'Non-Federal Detail'!N$11:N$41)</calculatedColumnFormula>
    </tableColumn>
    <tableColumn id="5" xr3:uid="{00000000-0010-0000-0000-000005000000}" name="Column5" dataDxfId="303">
      <calculatedColumnFormula>SUMIF('Non-Federal Detail'!$B$11:$AC$41, Table2[[#This Row],[Column1]], 'Non-Federal Detail'!R$11:R$41)</calculatedColumnFormula>
    </tableColumn>
    <tableColumn id="11" xr3:uid="{00000000-0010-0000-0000-00000B000000}" name="Column11" dataDxfId="302">
      <calculatedColumnFormula>SUMIF('Non-Federal Detail'!$B$11:$AC$41, Table2[[#This Row],[Column1]], 'Non-Federal Detail'!S$11:S$41)</calculatedColumnFormula>
    </tableColumn>
    <tableColumn id="6" xr3:uid="{00000000-0010-0000-0000-000006000000}" name="Column6" dataDxfId="301">
      <calculatedColumnFormula>SUMIF('Non-Federal Detail'!$B$11:$AC$41, Table2[[#This Row],[Column1]], 'Non-Federal Detail'!W$11:W$41)</calculatedColumnFormula>
    </tableColumn>
    <tableColumn id="12" xr3:uid="{00000000-0010-0000-0000-00000C000000}" name="Column12" dataDxfId="300">
      <calculatedColumnFormula>SUMIF('Non-Federal Detail'!$B$11:$AC$41, Table2[[#This Row],[Column1]], 'Non-Federal Detail'!X$11:X$41)</calculatedColumnFormula>
    </tableColumn>
    <tableColumn id="7" xr3:uid="{00000000-0010-0000-0000-000007000000}" name="Column7" dataDxfId="299">
      <calculatedColumnFormula>SUMIF('Non-Federal Detail'!$B$11:$AC$41, Table2[[#This Row],[Column1]], 'Non-Federal Detail'!AB$11:AB$41)</calculatedColumnFormula>
    </tableColumn>
    <tableColumn id="8" xr3:uid="{00000000-0010-0000-0000-000008000000}" name="Column8" dataDxfId="298">
      <calculatedColumnFormula>SUMIF('Non-Federal Detail'!$B$11:$AC$41, Table2[[#This Row],[Column1]], 'Non-Federal Detail'!AC$11:AC$41)</calculatedColumnFormula>
    </tableColumn>
    <tableColumn id="13" xr3:uid="{00000000-0010-0000-0000-00000D000000}" name="Column13" dataDxfId="297">
      <calculatedColumnFormula>SUM(Table2[[#This Row],[Column3]], Table2[[#This Row],[Column4]], Table2[[#This Row],[Column5]], Table2[[#This Row],[Column6]], Table2[[#This Row],[Column7]])</calculatedColumnFormula>
    </tableColumn>
    <tableColumn id="14" xr3:uid="{00000000-0010-0000-0000-00000E000000}" name="Column14" dataDxfId="296">
      <calculatedColumnFormula>SUM(Table2[[#This Row],[Column9]],Table2[[#This Row],[Column10]],Table2[[#This Row],[Column11]],Table2[[#This Row],[Column12]],Table2[[#This Row],[Column8]])</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FringeRates" displayName="FringeRates" ref="L3:M7" headerRowCount="0" totalsRowShown="0" headerRowDxfId="295" dataDxfId="294" tableBorderDxfId="293">
  <tableColumns count="2">
    <tableColumn id="1" xr3:uid="{00000000-0010-0000-0100-000001000000}" name="Column1" headerRowDxfId="292" dataDxfId="291" headerRowCellStyle="Currency" dataCellStyle="Currency"/>
    <tableColumn id="2" xr3:uid="{00000000-0010-0000-0100-000002000000}" name="Column2" headerRowDxfId="290" dataDxfId="289" headerRowCellStyle="Currency" dataCellStyle="Percen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nPersonnel" displayName="NonPersonnel" ref="A46:AD75" headerRowCount="0" totalsRowShown="0" headerRowDxfId="288" dataDxfId="287" tableBorderDxfId="286" headerRowCellStyle="Currency" dataCellStyle="Currency">
  <tableColumns count="30">
    <tableColumn id="1" xr3:uid="{00000000-0010-0000-0200-000001000000}" name="Column1" headerRowDxfId="285" dataDxfId="284"/>
    <tableColumn id="2" xr3:uid="{00000000-0010-0000-0200-000002000000}" name="Column2" headerRowDxfId="283" dataDxfId="282"/>
    <tableColumn id="3" xr3:uid="{00000000-0010-0000-0200-000003000000}" name="Column3" headerRowDxfId="281" dataDxfId="280"/>
    <tableColumn id="28" xr3:uid="{372D76D8-757A-43F6-B687-51F7012BCB88}" name="Column28" headerRowDxfId="279" dataDxfId="278"/>
    <tableColumn id="4" xr3:uid="{00000000-0010-0000-0200-000004000000}" name="Column4" headerRowDxfId="277" dataDxfId="276"/>
    <tableColumn id="5" xr3:uid="{00000000-0010-0000-0200-000005000000}" name="Column5" headerRowDxfId="275" dataDxfId="274"/>
    <tableColumn id="6" xr3:uid="{00000000-0010-0000-0200-000006000000}" name="Column6" headerRowDxfId="273" dataDxfId="272"/>
    <tableColumn id="7" xr3:uid="{00000000-0010-0000-0200-000007000000}" name="Column7" headerRowDxfId="271" dataDxfId="270"/>
    <tableColumn id="10" xr3:uid="{00000000-0010-0000-0200-00000A000000}" name="Column10" headerRowDxfId="269" dataDxfId="268" headerRowCellStyle="Currency" dataCellStyle="Currency"/>
    <tableColumn id="11" xr3:uid="{00000000-0010-0000-0200-00000B000000}" name="Column11"/>
    <tableColumn id="14" xr3:uid="{00000000-0010-0000-0200-00000E000000}" name="Column14" headerRowDxfId="267" dataDxfId="266" headerRowCellStyle="Currency" dataCellStyle="Currency"/>
    <tableColumn id="15" xr3:uid="{00000000-0010-0000-0200-00000F000000}" name="Column15" headerRowDxfId="265" dataDxfId="264"/>
    <tableColumn id="16" xr3:uid="{00000000-0010-0000-0200-000010000000}" name="Column16" headerRowDxfId="263" dataDxfId="262" headerRowCellStyle="Currency" dataCellStyle="Currency"/>
    <tableColumn id="17" xr3:uid="{00000000-0010-0000-0200-000011000000}" name="Column17" headerRowDxfId="261" dataDxfId="260" headerRowCellStyle="Currency" dataCellStyle="Currency"/>
    <tableColumn id="18" xr3:uid="{00000000-0010-0000-0200-000012000000}" name="Column18"/>
    <tableColumn id="21" xr3:uid="{00000000-0010-0000-0200-000015000000}" name="Column21" headerRowDxfId="259" dataDxfId="258" headerRowCellStyle="Currency" dataCellStyle="Currency"/>
    <tableColumn id="22" xr3:uid="{00000000-0010-0000-0200-000016000000}" name="Column22" headerRowDxfId="257" dataDxfId="256" headerRowCellStyle="Currency"/>
    <tableColumn id="23" xr3:uid="{00000000-0010-0000-0200-000017000000}" name="Column23" headerRowDxfId="255" dataDxfId="254" headerRowCellStyle="Currency" dataCellStyle="Currency"/>
    <tableColumn id="24" xr3:uid="{00000000-0010-0000-0200-000018000000}" name="Column24" headerRowDxfId="253" dataDxfId="252" headerRowCellStyle="Currency" dataCellStyle="Currency"/>
    <tableColumn id="25" xr3:uid="{00000000-0010-0000-0200-000019000000}" name="Column25"/>
    <tableColumn id="26" xr3:uid="{00000000-0010-0000-0200-00001A000000}" name="Column26" headerRowDxfId="251" dataDxfId="250" headerRowCellStyle="Currency" dataCellStyle="Currency"/>
    <tableColumn id="27" xr3:uid="{00000000-0010-0000-0200-00001B000000}" name="Column27" headerRowDxfId="249" dataDxfId="248" headerRowCellStyle="Currency" dataCellStyle="Currency"/>
    <tableColumn id="30" xr3:uid="{00000000-0010-0000-0200-00001E000000}" name="Column30" headerRowDxfId="247" dataDxfId="246" headerRowCellStyle="Currency" dataCellStyle="Currency"/>
    <tableColumn id="31" xr3:uid="{00000000-0010-0000-0200-00001F000000}" name="Column31" headerRowDxfId="245" dataDxfId="244" headerRowCellStyle="Currency" dataCellStyle="Currency"/>
    <tableColumn id="32" xr3:uid="{00000000-0010-0000-0200-000020000000}" name="Column32"/>
    <tableColumn id="33" xr3:uid="{00000000-0010-0000-0200-000021000000}" name="Column33" headerRowDxfId="243" dataDxfId="242" headerRowCellStyle="Currency" dataCellStyle="Currency"/>
    <tableColumn id="34" xr3:uid="{00000000-0010-0000-0200-000022000000}" name="Column34" headerRowDxfId="241" dataDxfId="240" headerRowCellStyle="Currency" dataCellStyle="Currency"/>
    <tableColumn id="35" xr3:uid="{00000000-0010-0000-0200-000023000000}" name="Column35" headerRowDxfId="239" dataDxfId="238" headerRowCellStyle="Currency" dataCellStyle="Currency"/>
    <tableColumn id="36" xr3:uid="{00000000-0010-0000-0200-000024000000}" name="Column36" headerRowDxfId="237" dataDxfId="236" dataCellStyle="Currency"/>
    <tableColumn id="37" xr3:uid="{00000000-0010-0000-0200-000025000000}" name="Column37" headerRowDxfId="235" dataDxfId="234" headerRowCellStyle="Currency" dataCellStyle="Currency"/>
  </tableColumns>
  <tableStyleInfo name="TableStyleLight8"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FedPersonnel" displayName="FedPersonnel" ref="A11:AH41" headerRowCount="0" totalsRowShown="0" headerRowDxfId="233" dataDxfId="232" tableBorderDxfId="231">
  <tableColumns count="34">
    <tableColumn id="1" xr3:uid="{00000000-0010-0000-0300-000001000000}" name="Column1" headerRowDxfId="230" dataDxfId="229">
      <calculatedColumnFormula>B1</calculatedColumnFormula>
    </tableColumn>
    <tableColumn id="2" xr3:uid="{00000000-0010-0000-0300-000002000000}" name="Column2" headerRowDxfId="228" dataDxfId="227"/>
    <tableColumn id="46" xr3:uid="{37680184-67E0-4C9A-8DD5-5CE046C013DD}" name="Column46" headerRowDxfId="226" dataDxfId="225"/>
    <tableColumn id="3" xr3:uid="{00000000-0010-0000-0300-000003000000}" name="Column3" headerRowDxfId="224" dataDxfId="223"/>
    <tableColumn id="4" xr3:uid="{00000000-0010-0000-0300-000004000000}" name="Column4" headerRowDxfId="222" dataDxfId="221"/>
    <tableColumn id="5" xr3:uid="{00000000-0010-0000-0300-000005000000}" name="Column5" headerRowDxfId="220" dataDxfId="219"/>
    <tableColumn id="8" xr3:uid="{00000000-0010-0000-0300-000008000000}" name="Column8" headerRowDxfId="218" dataDxfId="217">
      <calculatedColumnFormula>IF(FedPersonnel[[#This Row],[Column5]]&gt;0, FedPersonnel[[#This Row],[Column5]]/INDEX('Month Lookup'!$B$22:$B$24, MATCH(FedPersonnel[[#This Row],[Column46]], 'Month Lookup'!$A$22:$A$24, 0)), 0)</calculatedColumnFormula>
    </tableColumn>
    <tableColumn id="9" xr3:uid="{00000000-0010-0000-0300-000009000000}" name="Column9" headerRowDxfId="216" dataDxfId="215" headerRowCellStyle="Currency" dataCellStyle="Currency">
      <calculatedColumnFormula>ROUNDUP('Non-Federal Detail'!$D11*'Non-Federal Detail'!$G11, 0)</calculatedColumnFormula>
    </tableColumn>
    <tableColumn id="10" xr3:uid="{00000000-0010-0000-0300-00000A000000}" name="Column10" headerRowDxfId="214" dataDxfId="213" headerRowCellStyle="Currency" dataCellStyle="Currency">
      <calculatedColumnFormula>_xlfn.IFNA(FedPersonnel[[#This Row],[Column9]]*VLOOKUP(FedPersonnel[[#This Row],[Column2]], FringeRates[#All], 2, FALSE), 0)</calculatedColumnFormula>
    </tableColumn>
    <tableColumn id="11" xr3:uid="{00000000-0010-0000-0300-00000B000000}" name="Column11" headerRowDxfId="212" dataDxfId="211" headerRowCellStyle="Currency" dataCellStyle="Currency">
      <calculatedColumnFormula>FedPersonnel[[#This Row],[Column3]]*(1+FedPersonnel[[#This Row],[Column4]])</calculatedColumnFormula>
    </tableColumn>
    <tableColumn id="12" xr3:uid="{00000000-0010-0000-0300-00000C000000}" name="Column12" headerRowDxfId="210" dataDxfId="209"/>
    <tableColumn id="15" xr3:uid="{00000000-0010-0000-0300-00000F000000}" name="Column15" headerRowDxfId="208" dataDxfId="207">
      <calculatedColumnFormula>IF(FedPersonnel[[#This Row],[Column12]]&gt;0, FedPersonnel[[#This Row],[Column12]]/INDEX('Month Lookup'!$B$22:$B$24, MATCH(FedPersonnel[[#This Row],[Column46]], 'Month Lookup'!$A$22:$A$24, 0)), 0)</calculatedColumnFormula>
    </tableColumn>
    <tableColumn id="16" xr3:uid="{00000000-0010-0000-0300-000010000000}" name="Column16" headerRowDxfId="206" dataDxfId="205" headerRowCellStyle="Currency" dataCellStyle="Currency">
      <calculatedColumnFormula>ROUNDUP(FedPersonnel[[#This Row],[Column11]]*FedPersonnel[[#This Row],[Column15]], 0)</calculatedColumnFormula>
    </tableColumn>
    <tableColumn id="17" xr3:uid="{00000000-0010-0000-0300-000011000000}" name="Column17" headerRowDxfId="204" dataDxfId="203" headerRowCellStyle="Currency" dataCellStyle="Currency">
      <calculatedColumnFormula>_xlfn.IFNA(FedPersonnel[[#This Row],[Column16]]*VLOOKUP(FedPersonnel[[#This Row],[Column2]], FringeRates[#All], 2, FALSE), 0)</calculatedColumnFormula>
    </tableColumn>
    <tableColumn id="18" xr3:uid="{00000000-0010-0000-0300-000012000000}" name="Column18" headerRowDxfId="202" dataDxfId="201" headerRowCellStyle="Currency" dataCellStyle="Currency">
      <calculatedColumnFormula>FedPersonnel[[#This Row],[Column11]]*(1+FedPersonnel[[#This Row],[Column4]])</calculatedColumnFormula>
    </tableColumn>
    <tableColumn id="19" xr3:uid="{00000000-0010-0000-0300-000013000000}" name="Column19" headerRowDxfId="200" dataDxfId="199"/>
    <tableColumn id="22" xr3:uid="{00000000-0010-0000-0300-000016000000}" name="Column22" headerRowDxfId="198" dataDxfId="197">
      <calculatedColumnFormula>IF(FedPersonnel[[#This Row],[Column19]]&gt;0, FedPersonnel[[#This Row],[Column19]]/INDEX('Month Lookup'!$B$22:$B$24, MATCH(FedPersonnel[[#This Row],[Column46]], 'Month Lookup'!$A$22:$A$24, 0)), 0)</calculatedColumnFormula>
    </tableColumn>
    <tableColumn id="23" xr3:uid="{00000000-0010-0000-0300-000017000000}" name="Column23" headerRowDxfId="196" dataDxfId="195" headerRowCellStyle="Currency" dataCellStyle="Currency">
      <calculatedColumnFormula>ROUNDUP(FedPersonnel[[#This Row],[Column18]]*FedPersonnel[[#This Row],[Column22]], 0)</calculatedColumnFormula>
    </tableColumn>
    <tableColumn id="24" xr3:uid="{00000000-0010-0000-0300-000018000000}" name="Column24" headerRowDxfId="194" dataDxfId="193" headerRowCellStyle="Currency" dataCellStyle="Currency">
      <calculatedColumnFormula>_xlfn.IFNA(FedPersonnel[[#This Row],[Column23]]*VLOOKUP(FedPersonnel[[#This Row],[Column2]], FringeRates[#All], 2, FALSE), 0)</calculatedColumnFormula>
    </tableColumn>
    <tableColumn id="25" xr3:uid="{00000000-0010-0000-0300-000019000000}" name="Column25" headerRowDxfId="192" dataDxfId="191" headerRowCellStyle="Currency" dataCellStyle="Currency">
      <calculatedColumnFormula>FedPersonnel[[#This Row],[Column18]]*(1+FedPersonnel[[#This Row],[Column4]])</calculatedColumnFormula>
    </tableColumn>
    <tableColumn id="26" xr3:uid="{00000000-0010-0000-0300-00001A000000}" name="Column26" headerRowDxfId="190" dataDxfId="189"/>
    <tableColumn id="27" xr3:uid="{00000000-0010-0000-0300-00001B000000}" name="Column27" headerRowDxfId="188" dataDxfId="187">
      <calculatedColumnFormula>IF(FedPersonnel[[#This Row],[Column26]]&gt;0, FedPersonnel[[#This Row],[Column26]]/INDEX('Month Lookup'!$B$22:$B$24, MATCH(FedPersonnel[[#This Row],[Column46]], 'Month Lookup'!$A$22:$A$24, 0)), 0)</calculatedColumnFormula>
    </tableColumn>
    <tableColumn id="28" xr3:uid="{00000000-0010-0000-0300-00001C000000}" name="Column28" headerRowDxfId="186" dataDxfId="185">
      <calculatedColumnFormula>ROUNDUP(FedPersonnel[[#This Row],[Column25]]*FedPersonnel[[#This Row],[Column27]], 0)</calculatedColumnFormula>
    </tableColumn>
    <tableColumn id="29" xr3:uid="{00000000-0010-0000-0300-00001D000000}" name="Column29" headerRowDxfId="184" dataDxfId="183">
      <calculatedColumnFormula>_xlfn.IFNA(FedPersonnel[[#This Row],[Column28]]*VLOOKUP(FedPersonnel[[#This Row],[Column2]], FringeRates[#All], 2, FALSE), 0)</calculatedColumnFormula>
    </tableColumn>
    <tableColumn id="32" xr3:uid="{00000000-0010-0000-0300-000020000000}" name="Column32" headerRowDxfId="182" dataDxfId="181" headerRowCellStyle="Currency" dataCellStyle="Currency">
      <calculatedColumnFormula>'Non-Federal Detail'!$T12*(1+'Non-Federal Detail'!$E12)</calculatedColumnFormula>
    </tableColumn>
    <tableColumn id="33" xr3:uid="{00000000-0010-0000-0300-000021000000}" name="Column33" headerRowDxfId="180" dataDxfId="179"/>
    <tableColumn id="34" xr3:uid="{00000000-0010-0000-0300-000022000000}" name="Column34" headerRowDxfId="178" dataDxfId="177">
      <calculatedColumnFormula>IF(FedPersonnel[[#This Row],[Column33]]&gt;0, FedPersonnel[[#This Row],[Column33]]/INDEX('Month Lookup'!$B$22:$B$24, MATCH(FedPersonnel[[#This Row],[Column46]], 'Month Lookup'!$A$22:$A$24, 0)), 0)</calculatedColumnFormula>
    </tableColumn>
    <tableColumn id="35" xr3:uid="{00000000-0010-0000-0300-000023000000}" name="Column35" headerRowDxfId="176" dataDxfId="175">
      <calculatedColumnFormula>ROUNDUP(FedPersonnel[[#This Row],[Column32]]*FedPersonnel[[#This Row],[Column34]], 0)</calculatedColumnFormula>
    </tableColumn>
    <tableColumn id="36" xr3:uid="{00000000-0010-0000-0300-000024000000}" name="Column36" headerRowDxfId="174" dataDxfId="173">
      <calculatedColumnFormula>_xlfn.IFNA(FedPersonnel[[#This Row],[Column35]]*VLOOKUP(FedPersonnel[[#This Row],[Column2]], FringeRates[#All], 2, FALSE), 0)</calculatedColumnFormula>
    </tableColumn>
    <tableColumn id="43" xr3:uid="{00000000-0010-0000-0300-00002B000000}" name="Column43" headerRowDxfId="172" dataDxfId="171" headerRowCellStyle="Currency" dataCellStyle="Currency">
      <calculatedColumnFormula>SUM(FedPersonnel[[#This Row],[Column9]],FedPersonnel[[#This Row],[Column10]],FedPersonnel[[#This Row],[Column16]:[Column17]],FedPersonnel[[#This Row],[Column23]:[Column24]],FedPersonnel[[#This Row],[Column28]:[Column29]],FedPersonnel[[#This Row],[Column35]:[Column36]])</calculatedColumnFormula>
    </tableColumn>
    <tableColumn id="6" xr3:uid="{B134A5AF-A70A-41F6-AABA-1232A118186C}" name="Column6" headerRowDxfId="170" dataDxfId="169">
      <calculatedColumnFormula>IF(FedPersonnel[[#This Row],[Column8]]=FedPersonnel[[#This Row],[Column15]], 1, 0)</calculatedColumnFormula>
    </tableColumn>
    <tableColumn id="7" xr3:uid="{18F23C34-75A8-4F17-9488-061BCE1A588A}" name="Column7" headerRowDxfId="168" dataDxfId="167">
      <calculatedColumnFormula>IF(FedPersonnel[[#This Row],[Column15]]=FedPersonnel[[#This Row],[Column22]], 1, 0)</calculatedColumnFormula>
    </tableColumn>
    <tableColumn id="13" xr3:uid="{FDCB63C6-9F42-47FD-B77F-E21FAEBB4E7F}" name="Column13" headerRowDxfId="166" dataDxfId="165">
      <calculatedColumnFormula>IF(FedPersonnel[[#This Row],[Column22]]=FedPersonnel[[#This Row],[Column27]], 1, 0)</calculatedColumnFormula>
    </tableColumn>
    <tableColumn id="14" xr3:uid="{1817A17C-0EC4-46C7-9DF8-9F513B44DFE8}" name="Column14" headerRowDxfId="164" dataDxfId="163">
      <calculatedColumnFormula>IF(FedPersonnel[[#This Row],[Column27]]=FedPersonnel[[#This Row],[Column34]], 1, 0)</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FE86D1-D0A5-4EED-BA89-A50518EDF920}" name="FringeRates2" displayName="FringeRates2" ref="N3:O7" headerRowCount="0" totalsRowShown="0" headerRowDxfId="162" dataDxfId="161" tableBorderDxfId="160">
  <tableColumns count="2">
    <tableColumn id="1" xr3:uid="{FDE9442F-D4ED-46AF-9F5C-787A3D5E1B96}" name="Column1" headerRowDxfId="159" dataDxfId="158" headerRowCellStyle="Currency" dataCellStyle="Currency"/>
    <tableColumn id="2" xr3:uid="{28051971-5AEC-4ECC-B2A6-F9CAEE4AD55D}" name="Column2" headerRowDxfId="157" dataDxfId="156" headerRowCellStyle="Currency" dataCellStyle="Percent"/>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DB94AF-47D0-4335-A3ED-0EF64A1F25D9}" name="FringeRates6" displayName="FringeRates6" ref="L3:M7" headerRowCount="0" totalsRowShown="0" headerRowDxfId="155" dataDxfId="154" tableBorderDxfId="153">
  <tableColumns count="2">
    <tableColumn id="1" xr3:uid="{CFD0E384-C53D-40DB-AE96-1D0D63EF3460}" name="Column1" headerRowDxfId="152" dataDxfId="151" headerRowCellStyle="Currency" dataCellStyle="Currency"/>
    <tableColumn id="2" xr3:uid="{D78AC60F-9F76-4940-89E2-9E6D831C67CA}" name="Column2" headerRowDxfId="150" dataDxfId="149" headerRowCellStyle="Currency" dataCellStyle="Percent"/>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BE4AAC1-BE57-43EA-952B-99C312D7BDA9}" name="NonPersonnel10" displayName="NonPersonnel10" ref="A46:AD75" headerRowCount="0" totalsRowShown="0" headerRowDxfId="148" dataDxfId="147" tableBorderDxfId="146" headerRowCellStyle="Currency" dataCellStyle="Currency">
  <tableColumns count="30">
    <tableColumn id="1" xr3:uid="{B2EA6221-D521-44A4-895F-CBA44277A7D9}" name="Column1" headerRowDxfId="145" dataDxfId="144"/>
    <tableColumn id="2" xr3:uid="{384135A2-726A-4399-B9C5-88EB6F0C06E1}" name="Column2" headerRowDxfId="143" dataDxfId="142"/>
    <tableColumn id="3" xr3:uid="{1862B185-7C91-4FC8-8585-D7198EDB9527}" name="Column3" headerRowDxfId="141" dataDxfId="140"/>
    <tableColumn id="28" xr3:uid="{D963D12A-77F1-47EF-8AEB-CA55AC04A1EB}" name="Column28" headerRowDxfId="139" dataDxfId="138"/>
    <tableColumn id="4" xr3:uid="{A6EE3A2E-6A91-4E4F-8C0D-175C8811F07F}" name="Column4" headerRowDxfId="137" dataDxfId="136"/>
    <tableColumn id="5" xr3:uid="{D669B923-3ED8-4BA7-9098-A195B8DA4D71}" name="Column5" headerRowDxfId="135" dataDxfId="134"/>
    <tableColumn id="6" xr3:uid="{AB23279E-A596-4A06-8C38-700B8DF2A397}" name="Column6" headerRowDxfId="133" dataDxfId="132"/>
    <tableColumn id="7" xr3:uid="{DE53F471-524E-42D3-B977-3A2BC4DBEF78}" name="Column7" headerRowDxfId="131" dataDxfId="130"/>
    <tableColumn id="10" xr3:uid="{000F9F25-003E-43A2-A37F-C724F61F614A}" name="Column10" headerRowDxfId="129" dataDxfId="128" headerRowCellStyle="Currency" dataCellStyle="Currency"/>
    <tableColumn id="11" xr3:uid="{9AFF73BE-7AE1-4A45-91AD-17BF37883BA1}" name="Column11"/>
    <tableColumn id="14" xr3:uid="{4F6360D0-1D5B-4D26-B4AE-E8FD3DDF8937}" name="Column14" headerRowDxfId="127" dataDxfId="126" headerRowCellStyle="Currency" dataCellStyle="Currency"/>
    <tableColumn id="15" xr3:uid="{1015684E-21EA-445A-BB72-0CB7137A3F0A}" name="Column15" headerRowDxfId="125" dataDxfId="124"/>
    <tableColumn id="16" xr3:uid="{D93ACF3E-A167-4D22-9E5B-3DE74043CA9C}" name="Column16" headerRowDxfId="123" dataDxfId="122" headerRowCellStyle="Currency" dataCellStyle="Currency"/>
    <tableColumn id="17" xr3:uid="{A6303851-C14F-4304-B495-0CF81A75C563}" name="Column17" headerRowDxfId="121" dataDxfId="120" headerRowCellStyle="Currency" dataCellStyle="Currency"/>
    <tableColumn id="18" xr3:uid="{77E00D9F-E870-4696-8B89-06DA909D1239}" name="Column18"/>
    <tableColumn id="21" xr3:uid="{BB143285-91C0-4428-8F38-1EDA8ED7C7E7}" name="Column21" headerRowDxfId="119" dataDxfId="118" headerRowCellStyle="Currency" dataCellStyle="Currency"/>
    <tableColumn id="22" xr3:uid="{579DD281-1E1E-48BB-9DD4-63B4D4E14C99}" name="Column22" headerRowDxfId="117" dataDxfId="116" headerRowCellStyle="Currency"/>
    <tableColumn id="23" xr3:uid="{53D7B8FB-9F24-4F8B-AB26-88B6B27B3F3A}" name="Column23" headerRowDxfId="115" dataDxfId="114" headerRowCellStyle="Currency" dataCellStyle="Currency"/>
    <tableColumn id="24" xr3:uid="{72D92006-19C3-421A-B38B-BDEAFB992CA9}" name="Column24" headerRowDxfId="113" dataDxfId="112" headerRowCellStyle="Currency" dataCellStyle="Currency"/>
    <tableColumn id="25" xr3:uid="{1A8AB5B0-6FB9-4840-8938-2B87D761114D}" name="Column25"/>
    <tableColumn id="26" xr3:uid="{AAA12629-598B-4C96-BA4C-A653E9CBF9D0}" name="Column26" headerRowDxfId="111" dataDxfId="110" headerRowCellStyle="Currency" dataCellStyle="Currency"/>
    <tableColumn id="27" xr3:uid="{6E558FD7-D8BB-4743-A237-05B8404890F1}" name="Column27" headerRowDxfId="109" dataDxfId="108" headerRowCellStyle="Currency" dataCellStyle="Currency"/>
    <tableColumn id="30" xr3:uid="{0E5D1BAA-0A9E-4F59-8D87-414FFE187C03}" name="Column30" headerRowDxfId="107" dataDxfId="106" headerRowCellStyle="Currency" dataCellStyle="Currency"/>
    <tableColumn id="31" xr3:uid="{F0FD1D81-5719-4781-9C34-1B8F29726132}" name="Column31" headerRowDxfId="105" dataDxfId="104" headerRowCellStyle="Currency" dataCellStyle="Currency"/>
    <tableColumn id="32" xr3:uid="{E5143F04-6117-4240-8F7D-B1C0760A2C45}" name="Column32"/>
    <tableColumn id="33" xr3:uid="{6104F305-71C3-485D-9288-8EAAC863B16C}" name="Column33" headerRowDxfId="103" dataDxfId="102" headerRowCellStyle="Currency" dataCellStyle="Currency"/>
    <tableColumn id="34" xr3:uid="{D3A5A5B7-8433-4FC3-9B8E-71E244D7AB8B}" name="Column34" headerRowDxfId="101" dataDxfId="100" headerRowCellStyle="Currency" dataCellStyle="Currency"/>
    <tableColumn id="35" xr3:uid="{746E2252-293D-4605-97F8-5A5EB8B03F97}" name="Column35" headerRowDxfId="99" dataDxfId="98" headerRowCellStyle="Currency" dataCellStyle="Currency"/>
    <tableColumn id="36" xr3:uid="{A42DB651-1E33-4647-9AE6-701E9A67DF6F}" name="Column36" headerRowDxfId="97" dataDxfId="96" dataCellStyle="Currency"/>
    <tableColumn id="37" xr3:uid="{5CD8A770-89EA-4CA0-84B4-4278FC4074C3}" name="Column37" headerRowDxfId="95" dataDxfId="94" headerRowCellStyle="Currency" dataCellStyle="Currency"/>
  </tableColumns>
  <tableStyleInfo name="TableStyleLight8"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614A631-60A2-48F2-898D-82DBA9F02527}" name="FedPersonnel11" displayName="FedPersonnel11" ref="A11:AH41" headerRowCount="0" totalsRowShown="0" headerRowDxfId="93" dataDxfId="92" tableBorderDxfId="91">
  <tableColumns count="34">
    <tableColumn id="1" xr3:uid="{1A1534D1-4B40-456C-A8AC-E5B70F1BC7E7}" name="Column1" headerRowDxfId="90" dataDxfId="89">
      <calculatedColumnFormula>B1</calculatedColumnFormula>
    </tableColumn>
    <tableColumn id="2" xr3:uid="{BD17B2A5-39A7-441C-809F-FFB2AAAACB84}" name="Column2" headerRowDxfId="88" dataDxfId="87"/>
    <tableColumn id="46" xr3:uid="{1F268F1E-9C52-4860-81A1-0DA1FB6EBAEF}" name="Column46" headerRowDxfId="86" dataDxfId="85"/>
    <tableColumn id="3" xr3:uid="{AF7672F3-5A38-4FEC-B48E-F0976CFAC2B8}" name="Column3" headerRowDxfId="84" dataDxfId="83"/>
    <tableColumn id="4" xr3:uid="{4AA95B38-E657-4B45-9C6F-50796EC2F215}" name="Column4" headerRowDxfId="82" dataDxfId="81"/>
    <tableColumn id="5" xr3:uid="{FF38B40B-3395-4DAB-8CA1-4AB138441859}" name="Column5" headerRowDxfId="80" dataDxfId="79"/>
    <tableColumn id="8" xr3:uid="{76C69133-00D2-4C1E-9F7F-F16E9A611ABF}" name="Column8" headerRowDxfId="78" dataDxfId="77">
      <calculatedColumnFormula>IF(FedPersonnel11[[#This Row],[Column5]]&gt;0, FedPersonnel11[[#This Row],[Column5]]/INDEX('Month Lookup'!$B$22:$B$24, MATCH(FedPersonnel11[[#This Row],[Column46]], 'Month Lookup'!$A$22:$A$24, 0)), 0)</calculatedColumnFormula>
    </tableColumn>
    <tableColumn id="9" xr3:uid="{5FC3E469-2587-4DC2-AFDA-596671D78F28}" name="Column9" headerRowDxfId="76" dataDxfId="75" headerRowCellStyle="Currency" dataCellStyle="Currency">
      <calculatedColumnFormula>ROUNDUP('Cost Share'!$D11*'Cost Share'!$G11, 0)</calculatedColumnFormula>
    </tableColumn>
    <tableColumn id="10" xr3:uid="{2F06F444-C748-404D-B01A-E08466B14589}" name="Column10" headerRowDxfId="74" dataDxfId="73" headerRowCellStyle="Currency" dataCellStyle="Currency">
      <calculatedColumnFormula>_xlfn.IFNA(FedPersonnel11[[#This Row],[Column9]]*VLOOKUP(FedPersonnel11[[#This Row],[Column2]], FringeRates6[#All], 2, FALSE), 0)</calculatedColumnFormula>
    </tableColumn>
    <tableColumn id="11" xr3:uid="{160398BB-5481-4945-8132-F8AC0921CAA3}" name="Column11" headerRowDxfId="72" dataDxfId="71" headerRowCellStyle="Currency" dataCellStyle="Currency">
      <calculatedColumnFormula>FedPersonnel11[[#This Row],[Column3]]*(1+FedPersonnel11[[#This Row],[Column4]])</calculatedColumnFormula>
    </tableColumn>
    <tableColumn id="12" xr3:uid="{B11D876A-DDB0-4070-B9CC-3B578FA65B2A}" name="Column12" headerRowDxfId="70" dataDxfId="69"/>
    <tableColumn id="15" xr3:uid="{D5071E0F-B749-4789-B23E-664FFC1A6858}" name="Column15" headerRowDxfId="68" dataDxfId="67">
      <calculatedColumnFormula>IF(FedPersonnel11[[#This Row],[Column12]]&gt;0, FedPersonnel11[[#This Row],[Column12]]/INDEX('Month Lookup'!$B$22:$B$24, MATCH(FedPersonnel11[[#This Row],[Column46]], 'Month Lookup'!$A$22:$A$24, 0)), 0)</calculatedColumnFormula>
    </tableColumn>
    <tableColumn id="16" xr3:uid="{2C28A1B8-19F1-49C4-B4A4-6EB8A3CDCF5D}" name="Column16" headerRowDxfId="66" dataDxfId="65" headerRowCellStyle="Currency" dataCellStyle="Currency">
      <calculatedColumnFormula>ROUNDUP(FedPersonnel11[[#This Row],[Column11]]*FedPersonnel11[[#This Row],[Column15]], 0)</calculatedColumnFormula>
    </tableColumn>
    <tableColumn id="17" xr3:uid="{7F85A961-3696-4D2F-9B91-F57CFDDF1AA5}" name="Column17" headerRowDxfId="64" dataDxfId="63" headerRowCellStyle="Currency" dataCellStyle="Currency">
      <calculatedColumnFormula>_xlfn.IFNA(FedPersonnel11[[#This Row],[Column16]]*VLOOKUP(FedPersonnel11[[#This Row],[Column2]], FringeRates6[#All], 2, FALSE), 0)</calculatedColumnFormula>
    </tableColumn>
    <tableColumn id="18" xr3:uid="{231E43D1-A0A6-444C-8C8E-493484F2E9EF}" name="Column18" headerRowDxfId="62" dataDxfId="61" headerRowCellStyle="Currency" dataCellStyle="Currency">
      <calculatedColumnFormula>FedPersonnel11[[#This Row],[Column11]]*(1+FedPersonnel11[[#This Row],[Column4]])</calculatedColumnFormula>
    </tableColumn>
    <tableColumn id="19" xr3:uid="{ABE5F8F7-E5A0-49F5-8A8B-9B21D4B36F79}" name="Column19" headerRowDxfId="60" dataDxfId="59"/>
    <tableColumn id="22" xr3:uid="{51C385CC-1D98-49E7-827B-714D50D85C63}" name="Column22" headerRowDxfId="58" dataDxfId="57">
      <calculatedColumnFormula>IF(FedPersonnel11[[#This Row],[Column19]]&gt;0, FedPersonnel11[[#This Row],[Column19]]/INDEX('Month Lookup'!$B$22:$B$24, MATCH(FedPersonnel11[[#This Row],[Column46]], 'Month Lookup'!$A$22:$A$24, 0)), 0)</calculatedColumnFormula>
    </tableColumn>
    <tableColumn id="23" xr3:uid="{3B5F1CD2-81D3-4F81-81FC-0B50A3E2C9FD}" name="Column23" headerRowDxfId="56" dataDxfId="55" headerRowCellStyle="Currency" dataCellStyle="Currency">
      <calculatedColumnFormula>ROUNDUP(FedPersonnel11[[#This Row],[Column18]]*FedPersonnel11[[#This Row],[Column22]], 0)</calculatedColumnFormula>
    </tableColumn>
    <tableColumn id="24" xr3:uid="{865F8F12-EC0E-4496-B02A-0F546006BA8F}" name="Column24" headerRowDxfId="54" dataDxfId="53" headerRowCellStyle="Currency" dataCellStyle="Currency">
      <calculatedColumnFormula>_xlfn.IFNA(FedPersonnel11[[#This Row],[Column23]]*VLOOKUP(FedPersonnel11[[#This Row],[Column2]], FringeRates6[#All], 2, FALSE), 0)</calculatedColumnFormula>
    </tableColumn>
    <tableColumn id="25" xr3:uid="{A11123C4-E80A-4E3B-BE9A-56646C0DEEA3}" name="Column25" headerRowDxfId="52" dataDxfId="51" headerRowCellStyle="Currency" dataCellStyle="Currency">
      <calculatedColumnFormula>FedPersonnel11[[#This Row],[Column18]]*(1+FedPersonnel11[[#This Row],[Column4]])</calculatedColumnFormula>
    </tableColumn>
    <tableColumn id="26" xr3:uid="{8A58077A-4560-496D-B4C6-0271E628A88D}" name="Column26" headerRowDxfId="50" dataDxfId="49"/>
    <tableColumn id="27" xr3:uid="{1A49DB03-1BD9-4C1D-AEE0-7F6D62A8ED30}" name="Column27" headerRowDxfId="48" dataDxfId="47">
      <calculatedColumnFormula>IF(FedPersonnel11[[#This Row],[Column26]]&gt;0, FedPersonnel11[[#This Row],[Column26]]/INDEX('Month Lookup'!$B$22:$B$24, MATCH(FedPersonnel11[[#This Row],[Column46]], 'Month Lookup'!$A$22:$A$24, 0)), 0)</calculatedColumnFormula>
    </tableColumn>
    <tableColumn id="28" xr3:uid="{15DBD0E9-A1EE-4492-8131-B4CDBE3EC02E}" name="Column28" headerRowDxfId="46" dataDxfId="45">
      <calculatedColumnFormula>ROUNDUP(FedPersonnel11[[#This Row],[Column25]]*FedPersonnel11[[#This Row],[Column27]], 0)</calculatedColumnFormula>
    </tableColumn>
    <tableColumn id="29" xr3:uid="{D8CC091B-4C4A-4BCE-8055-86965CF49BCF}" name="Column29" headerRowDxfId="44" dataDxfId="43">
      <calculatedColumnFormula>_xlfn.IFNA(FedPersonnel11[[#This Row],[Column28]]*VLOOKUP(FedPersonnel11[[#This Row],[Column2]], FringeRates6[#All], 2, FALSE), 0)</calculatedColumnFormula>
    </tableColumn>
    <tableColumn id="32" xr3:uid="{E93C6174-0FC6-4AEC-850F-15DB7EE1690E}" name="Column32" headerRowDxfId="42" dataDxfId="41" headerRowCellStyle="Currency" dataCellStyle="Currency">
      <calculatedColumnFormula>'Cost Share'!$T12*(1+'Cost Share'!$E12)</calculatedColumnFormula>
    </tableColumn>
    <tableColumn id="33" xr3:uid="{A4EE387B-BB58-4839-BBC4-36B42755C584}" name="Column33" headerRowDxfId="40" dataDxfId="39"/>
    <tableColumn id="34" xr3:uid="{4DC72577-C8CC-4DF1-B89E-F2A17E724464}" name="Column34" headerRowDxfId="38" dataDxfId="37">
      <calculatedColumnFormula>IF(FedPersonnel11[[#This Row],[Column33]]&gt;0, FedPersonnel11[[#This Row],[Column33]]/INDEX('Month Lookup'!$B$22:$B$24, MATCH(FedPersonnel11[[#This Row],[Column46]], 'Month Lookup'!$A$22:$A$24, 0)), 0)</calculatedColumnFormula>
    </tableColumn>
    <tableColumn id="35" xr3:uid="{9336E0C8-3E6C-488E-A777-610D9EEBA872}" name="Column35" headerRowDxfId="36" dataDxfId="35">
      <calculatedColumnFormula>ROUNDUP(FedPersonnel11[[#This Row],[Column32]]*FedPersonnel11[[#This Row],[Column34]], 0)</calculatedColumnFormula>
    </tableColumn>
    <tableColumn id="36" xr3:uid="{AC96D0B4-6CF5-4DD3-8C2F-B1092A8C51B0}" name="Column36" headerRowDxfId="34" dataDxfId="33">
      <calculatedColumnFormula>_xlfn.IFNA(FedPersonnel11[[#This Row],[Column35]]*VLOOKUP(FedPersonnel11[[#This Row],[Column2]], FringeRates6[#All], 2, FALSE), 0)</calculatedColumnFormula>
    </tableColumn>
    <tableColumn id="43" xr3:uid="{8EE096C4-420D-428C-8A97-84ACBDF7F980}" name="Column43" headerRowDxfId="32" dataDxfId="31" headerRowCellStyle="Currency" dataCellStyle="Currency">
      <calculatedColumnFormula>SUM(FedPersonnel11[[#This Row],[Column9]],FedPersonnel11[[#This Row],[Column10]],FedPersonnel11[[#This Row],[Column16]:[Column17]],FedPersonnel11[[#This Row],[Column23]:[Column24]],FedPersonnel11[[#This Row],[Column28]:[Column29]],FedPersonnel11[[#This Row],[Column35]:[Column36]])</calculatedColumnFormula>
    </tableColumn>
    <tableColumn id="6" xr3:uid="{E2C40FE1-13EE-44DE-BE06-DEE1EC497DDC}" name="Column6" headerRowDxfId="30" dataDxfId="29">
      <calculatedColumnFormula>IF(FedPersonnel11[[#This Row],[Column8]]=FedPersonnel11[[#This Row],[Column15]], 1, 0)</calculatedColumnFormula>
    </tableColumn>
    <tableColumn id="7" xr3:uid="{AF5B27EB-1A8F-4306-BCDC-A259533A9196}" name="Column7" headerRowDxfId="28" dataDxfId="27">
      <calculatedColumnFormula>IF(FedPersonnel11[[#This Row],[Column15]]=FedPersonnel11[[#This Row],[Column22]], 1, 0)</calculatedColumnFormula>
    </tableColumn>
    <tableColumn id="13" xr3:uid="{E1AADD2B-B35B-4038-B948-061062468706}" name="Column13" headerRowDxfId="26" dataDxfId="25">
      <calculatedColumnFormula>IF(FedPersonnel11[[#This Row],[Column22]]=FedPersonnel11[[#This Row],[Column27]], 1, 0)</calculatedColumnFormula>
    </tableColumn>
    <tableColumn id="14" xr3:uid="{620FF85C-ABB2-41D1-A3EA-E4E3848C9982}" name="Column14" headerRowDxfId="24" dataDxfId="23">
      <calculatedColumnFormula>IF(FedPersonnel11[[#This Row],[Column27]]=FedPersonnel11[[#This Row],[Column34]], 1, 0)</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printerSettings" Target="../printerSettings/printerSettings2.bin"/><Relationship Id="rId7" Type="http://schemas.openxmlformats.org/officeDocument/2006/relationships/table" Target="../tables/table4.xml"/><Relationship Id="rId2" Type="http://schemas.openxmlformats.org/officeDocument/2006/relationships/hyperlink" Target="http://www.bu.edu/researchsupport/tools-services/institutional-numbers-and-rates/" TargetMode="External"/><Relationship Id="rId1" Type="http://schemas.openxmlformats.org/officeDocument/2006/relationships/hyperlink" Target="https://www.bu.edu/researchsupport/files/2021/07/FA-Rate-Descriptions-FINAL_07072021.pdf"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D9"/>
    <pageSetUpPr fitToPage="1"/>
  </sheetPr>
  <dimension ref="A1:O34"/>
  <sheetViews>
    <sheetView showGridLines="0" showRuler="0" view="pageLayout" zoomScale="80" zoomScaleNormal="100" zoomScaleSheetLayoutView="85" zoomScalePageLayoutView="80" workbookViewId="0"/>
  </sheetViews>
  <sheetFormatPr defaultRowHeight="12.75"/>
  <cols>
    <col min="1" max="1" width="12.5703125" customWidth="1"/>
    <col min="2" max="2" width="15.85546875" customWidth="1"/>
    <col min="3" max="3" width="9.140625" customWidth="1"/>
    <col min="4" max="15" width="13.7109375" customWidth="1"/>
  </cols>
  <sheetData>
    <row r="1" spans="1:15" s="99" customFormat="1" ht="21.95" customHeight="1">
      <c r="A1" s="109" t="str">
        <f>'Non-Federal Detail'!A1</f>
        <v>PI Name:</v>
      </c>
      <c r="B1" s="110">
        <f>'Non-Federal Detail'!B1</f>
        <v>0</v>
      </c>
      <c r="C1" s="489" t="str">
        <f>'Non-Federal Detail'!A4</f>
        <v>Proposal Title:</v>
      </c>
      <c r="D1" s="486">
        <f>'Non-Federal Detail'!$B$4</f>
        <v>0</v>
      </c>
      <c r="E1" s="486"/>
      <c r="F1" s="487" t="str">
        <f>'Non-Federal Detail'!A6</f>
        <v>Start date:</v>
      </c>
      <c r="G1" s="487"/>
      <c r="H1" s="490">
        <f>'Non-Federal Detail'!B6</f>
        <v>0</v>
      </c>
      <c r="I1" s="490">
        <f>'Non-Federal Detail'!C5</f>
        <v>0</v>
      </c>
      <c r="J1" s="488" t="str">
        <f>'Non-Federal Detail'!A8</f>
        <v>Sponsor:</v>
      </c>
      <c r="K1" s="488"/>
      <c r="L1" s="484">
        <f>'Non-Federal Detail'!B8</f>
        <v>0</v>
      </c>
      <c r="M1" s="485" t="e">
        <f>'Non-Federal Detail'!#REF!</f>
        <v>#REF!</v>
      </c>
    </row>
    <row r="2" spans="1:15" s="99" customFormat="1" ht="34.5" customHeight="1">
      <c r="A2" s="109" t="str">
        <f>'Non-Federal Detail'!A2</f>
        <v>Department Submitting Proposal:</v>
      </c>
      <c r="B2" s="110">
        <f>'Non-Federal Detail'!B2</f>
        <v>0</v>
      </c>
      <c r="C2" s="489"/>
      <c r="D2" s="486"/>
      <c r="E2" s="486"/>
      <c r="F2" s="487" t="str">
        <f>'Non-Federal Detail'!A7</f>
        <v>End date:</v>
      </c>
      <c r="G2" s="487"/>
      <c r="H2" s="490">
        <f>'Non-Federal Detail'!B7</f>
        <v>0</v>
      </c>
      <c r="I2" s="490">
        <f>'Non-Federal Detail'!C6</f>
        <v>0</v>
      </c>
      <c r="J2" s="488" t="str">
        <f>'Non-Federal Detail'!A9</f>
        <v>If sub, prime institution:</v>
      </c>
      <c r="K2" s="488"/>
      <c r="L2" s="484">
        <f>'Non-Federal Detail'!B9</f>
        <v>0</v>
      </c>
      <c r="M2" s="485" t="e">
        <f>'Non-Federal Detail'!#REF!</f>
        <v>#REF!</v>
      </c>
    </row>
    <row r="3" spans="1:15" s="99" customFormat="1" ht="22.5" customHeight="1" thickBot="1">
      <c r="A3" s="109" t="str">
        <f>'Non-Federal Detail'!A3</f>
        <v>Budget Preparer:</v>
      </c>
      <c r="B3" s="110">
        <f>'Non-Federal Detail'!B3</f>
        <v>0</v>
      </c>
      <c r="C3" s="489"/>
      <c r="D3" s="486"/>
      <c r="E3" s="486"/>
      <c r="G3" s="109" t="s">
        <v>96</v>
      </c>
      <c r="H3" s="132">
        <f>'Non-Federal Detail'!$G$11</f>
        <v>0</v>
      </c>
      <c r="I3" s="111"/>
      <c r="K3" s="109" t="s">
        <v>97</v>
      </c>
      <c r="L3" s="207" t="str">
        <f>'Non-Federal Detail'!I79</f>
        <v>Research, On campus</v>
      </c>
      <c r="M3" s="133">
        <f>'Non-Federal Detail'!I80</f>
        <v>0.63500000000000001</v>
      </c>
    </row>
    <row r="4" spans="1:15" ht="30" customHeight="1">
      <c r="A4" s="109" t="s">
        <v>103</v>
      </c>
      <c r="B4" s="184" t="s">
        <v>91</v>
      </c>
      <c r="C4" s="112"/>
      <c r="D4" s="483" t="s">
        <v>4</v>
      </c>
      <c r="E4" s="483"/>
      <c r="F4" s="478" t="s">
        <v>5</v>
      </c>
      <c r="G4" s="478"/>
      <c r="H4" s="483" t="s">
        <v>6</v>
      </c>
      <c r="I4" s="483"/>
      <c r="J4" s="478" t="s">
        <v>7</v>
      </c>
      <c r="K4" s="478"/>
      <c r="L4" s="483" t="s">
        <v>8</v>
      </c>
      <c r="M4" s="483"/>
      <c r="N4" s="478" t="s">
        <v>40</v>
      </c>
      <c r="O4" s="479"/>
    </row>
    <row r="5" spans="1:15" s="101" customFormat="1" ht="34.5" customHeight="1" thickBot="1">
      <c r="A5" s="459" t="s">
        <v>101</v>
      </c>
      <c r="B5" s="459"/>
      <c r="C5" s="113"/>
      <c r="D5" s="114" t="s">
        <v>65</v>
      </c>
      <c r="E5" s="114" t="s">
        <v>66</v>
      </c>
      <c r="F5" s="115" t="s">
        <v>65</v>
      </c>
      <c r="G5" s="115" t="s">
        <v>66</v>
      </c>
      <c r="H5" s="114" t="s">
        <v>65</v>
      </c>
      <c r="I5" s="114" t="s">
        <v>66</v>
      </c>
      <c r="J5" s="115" t="s">
        <v>65</v>
      </c>
      <c r="K5" s="115" t="s">
        <v>66</v>
      </c>
      <c r="L5" s="114" t="s">
        <v>65</v>
      </c>
      <c r="M5" s="114" t="s">
        <v>66</v>
      </c>
      <c r="N5" s="116" t="s">
        <v>21</v>
      </c>
      <c r="O5" s="117" t="s">
        <v>70</v>
      </c>
    </row>
    <row r="6" spans="1:15" ht="21.6" customHeight="1">
      <c r="A6" s="468" t="s">
        <v>3</v>
      </c>
      <c r="B6" s="118" t="s">
        <v>17</v>
      </c>
      <c r="C6" s="112"/>
      <c r="D6" s="298">
        <f ca="1">SUMIF('Non-Federal Detail'!$B$11:$AC$41, Table2[[#This Row],[Column1]], 'Non-Federal Detail'!H$11:H$41)</f>
        <v>0</v>
      </c>
      <c r="E6" s="298">
        <f ca="1">SUMIF('Non-Federal Detail'!$B$11:$AC$41, Table2[[#This Row],[Column1]], 'Non-Federal Detail'!I$11:I$41)</f>
        <v>0</v>
      </c>
      <c r="F6" s="299">
        <f ca="1">SUMIF('Non-Federal Detail'!$B$11:$AC$41, Table2[[#This Row],[Column1]], 'Non-Federal Detail'!M$11:M$41)</f>
        <v>0</v>
      </c>
      <c r="G6" s="299">
        <f ca="1">SUMIF('Non-Federal Detail'!$B$11:$AC$41, Table2[[#This Row],[Column1]], 'Non-Federal Detail'!N$11:N$41)</f>
        <v>0</v>
      </c>
      <c r="H6" s="298">
        <f ca="1">SUMIF('Non-Federal Detail'!$B$11:$AC$41, Table2[[#This Row],[Column1]], 'Non-Federal Detail'!R$11:R$41)</f>
        <v>0</v>
      </c>
      <c r="I6" s="298">
        <f ca="1">SUMIF('Non-Federal Detail'!$B$11:$AC$41, Table2[[#This Row],[Column1]], 'Non-Federal Detail'!S$11:S$41)</f>
        <v>0</v>
      </c>
      <c r="J6" s="299">
        <f ca="1">SUMIF('Non-Federal Detail'!$B$11:$AC$41, Table2[[#This Row],[Column1]], 'Non-Federal Detail'!W$11:W$41)</f>
        <v>0</v>
      </c>
      <c r="K6" s="299">
        <f ca="1">SUMIF('Non-Federal Detail'!$B$11:$AC$41, Table2[[#This Row],[Column1]], 'Non-Federal Detail'!X$11:X$41)</f>
        <v>0</v>
      </c>
      <c r="L6" s="298">
        <f ca="1">SUMIF('Non-Federal Detail'!$B$11:$AC$41, Table2[[#This Row],[Column1]], 'Non-Federal Detail'!AB$11:AB$41)</f>
        <v>0</v>
      </c>
      <c r="M6" s="298">
        <f ca="1">SUMIF('Non-Federal Detail'!$B$11:$AC$41, Table2[[#This Row],[Column1]], 'Non-Federal Detail'!AC$11:AC$41)</f>
        <v>0</v>
      </c>
      <c r="N6" s="299">
        <f ca="1">SUM(Table2[[#This Row],[Column3]], Table2[[#This Row],[Column4]], Table2[[#This Row],[Column5]], Table2[[#This Row],[Column6]], Table2[[#This Row],[Column7]])</f>
        <v>0</v>
      </c>
      <c r="O6" s="300">
        <f ca="1">SUM(Table2[[#This Row],[Column9]],Table2[[#This Row],[Column10]],Table2[[#This Row],[Column11]],Table2[[#This Row],[Column12]],Table2[[#This Row],[Column8]])</f>
        <v>0</v>
      </c>
    </row>
    <row r="7" spans="1:15" ht="21.6" customHeight="1">
      <c r="A7" s="469"/>
      <c r="B7" s="119" t="s">
        <v>67</v>
      </c>
      <c r="C7" s="112"/>
      <c r="D7" s="298">
        <f ca="1">SUMIF('Non-Federal Detail'!$B$11:$AC$41, Table2[[#This Row],[Column1]], 'Non-Federal Detail'!H$11:H$41)</f>
        <v>0</v>
      </c>
      <c r="E7" s="298">
        <f ca="1">SUMIF('Non-Federal Detail'!$B$11:$AC$41, Table2[[#This Row],[Column1]], 'Non-Federal Detail'!I$11:I$41)</f>
        <v>0</v>
      </c>
      <c r="F7" s="299">
        <f ca="1">SUMIF('Non-Federal Detail'!$B$11:$AC$41, Table2[[#This Row],[Column1]], 'Non-Federal Detail'!M$11:M$41)</f>
        <v>0</v>
      </c>
      <c r="G7" s="299">
        <f ca="1">SUMIF('Non-Federal Detail'!$B$11:$AC$41, Table2[[#This Row],[Column1]], 'Non-Federal Detail'!N$11:N$41)</f>
        <v>0</v>
      </c>
      <c r="H7" s="298">
        <f ca="1">SUMIF('Non-Federal Detail'!$B$11:$AC$41, Table2[[#This Row],[Column1]], 'Non-Federal Detail'!R$11:R$41)</f>
        <v>0</v>
      </c>
      <c r="I7" s="298">
        <f ca="1">SUMIF('Non-Federal Detail'!$B$11:$AC$41, Table2[[#This Row],[Column1]], 'Non-Federal Detail'!S$11:S$41)</f>
        <v>0</v>
      </c>
      <c r="J7" s="299">
        <f ca="1">SUMIF('Non-Federal Detail'!$B$11:$AC$41, Table2[[#This Row],[Column1]], 'Non-Federal Detail'!W$11:W$41)</f>
        <v>0</v>
      </c>
      <c r="K7" s="299">
        <f ca="1">SUMIF('Non-Federal Detail'!$B$11:$AC$41, Table2[[#This Row],[Column1]], 'Non-Federal Detail'!X$11:X$41)</f>
        <v>0</v>
      </c>
      <c r="L7" s="298">
        <f ca="1">SUMIF('Non-Federal Detail'!$B$11:$AC$41, Table2[[#This Row],[Column1]], 'Non-Federal Detail'!AB$11:AB$41)</f>
        <v>0</v>
      </c>
      <c r="M7" s="298">
        <f ca="1">SUMIF('Non-Federal Detail'!$B$11:$AC$41, Table2[[#This Row],[Column1]], 'Non-Federal Detail'!AC$11:AC$41)</f>
        <v>0</v>
      </c>
      <c r="N7" s="299">
        <f ca="1">SUM(Table2[[#This Row],[Column3]], Table2[[#This Row],[Column4]], Table2[[#This Row],[Column5]], Table2[[#This Row],[Column6]], Table2[[#This Row],[Column7]])</f>
        <v>0</v>
      </c>
      <c r="O7" s="283">
        <f ca="1">SUM(Table2[[#This Row],[Column9]],Table2[[#This Row],[Column10]],Table2[[#This Row],[Column11]],Table2[[#This Row],[Column12]],Table2[[#This Row],[Column8]])</f>
        <v>0</v>
      </c>
    </row>
    <row r="8" spans="1:15" ht="21.6" customHeight="1">
      <c r="A8" s="469"/>
      <c r="B8" s="119" t="s">
        <v>18</v>
      </c>
      <c r="C8" s="112"/>
      <c r="D8" s="298">
        <f ca="1">SUMIF('Non-Federal Detail'!$B$11:$AC$41, Table2[[#This Row],[Column1]], 'Non-Federal Detail'!H$11:H$41)</f>
        <v>0</v>
      </c>
      <c r="E8" s="298">
        <f ca="1">SUMIF('Non-Federal Detail'!$B$11:$AC$41, Table2[[#This Row],[Column1]], 'Non-Federal Detail'!I$11:I$41)</f>
        <v>0</v>
      </c>
      <c r="F8" s="299">
        <f ca="1">SUMIF('Non-Federal Detail'!$B$11:$AC$41, Table2[[#This Row],[Column1]], 'Non-Federal Detail'!M$11:M$41)</f>
        <v>0</v>
      </c>
      <c r="G8" s="299">
        <f ca="1">SUMIF('Non-Federal Detail'!$B$11:$AC$41, Table2[[#This Row],[Column1]], 'Non-Federal Detail'!N$11:N$41)</f>
        <v>0</v>
      </c>
      <c r="H8" s="298">
        <f ca="1">SUMIF('Non-Federal Detail'!$B$11:$AC$41, Table2[[#This Row],[Column1]], 'Non-Federal Detail'!R$11:R$41)</f>
        <v>0</v>
      </c>
      <c r="I8" s="298">
        <f ca="1">SUMIF('Non-Federal Detail'!$B$11:$AC$41, Table2[[#This Row],[Column1]], 'Non-Federal Detail'!S$11:S$41)</f>
        <v>0</v>
      </c>
      <c r="J8" s="299">
        <f ca="1">SUMIF('Non-Federal Detail'!$B$11:$AC$41, Table2[[#This Row],[Column1]], 'Non-Federal Detail'!W$11:W$41)</f>
        <v>0</v>
      </c>
      <c r="K8" s="299">
        <f ca="1">SUMIF('Non-Federal Detail'!$B$11:$AC$41, Table2[[#This Row],[Column1]], 'Non-Federal Detail'!X$11:X$41)</f>
        <v>0</v>
      </c>
      <c r="L8" s="298">
        <f ca="1">SUMIF('Non-Federal Detail'!$B$11:$AC$41, Table2[[#This Row],[Column1]], 'Non-Federal Detail'!AB$11:AB$41)</f>
        <v>0</v>
      </c>
      <c r="M8" s="298">
        <f ca="1">SUMIF('Non-Federal Detail'!$B$11:$AC$41, Table2[[#This Row],[Column1]], 'Non-Federal Detail'!AC$11:AC$41)</f>
        <v>0</v>
      </c>
      <c r="N8" s="299">
        <f ca="1">SUM(Table2[[#This Row],[Column3]], Table2[[#This Row],[Column4]], Table2[[#This Row],[Column5]], Table2[[#This Row],[Column6]], Table2[[#This Row],[Column7]])</f>
        <v>0</v>
      </c>
      <c r="O8" s="283">
        <f ca="1">SUM(Table2[[#This Row],[Column9]],Table2[[#This Row],[Column10]],Table2[[#This Row],[Column11]],Table2[[#This Row],[Column12]],Table2[[#This Row],[Column8]])</f>
        <v>0</v>
      </c>
    </row>
    <row r="9" spans="1:15" ht="21.6" customHeight="1">
      <c r="A9" s="469"/>
      <c r="B9" s="119" t="s">
        <v>59</v>
      </c>
      <c r="C9" s="112"/>
      <c r="D9" s="298">
        <f ca="1">SUMIF('Non-Federal Detail'!$B$11:$AC$41, Table2[[#This Row],[Column1]], 'Non-Federal Detail'!H$11:H$41)</f>
        <v>0</v>
      </c>
      <c r="E9" s="298">
        <f ca="1">SUMIF('Non-Federal Detail'!$B$11:$AC$41, Table2[[#This Row],[Column1]], 'Non-Federal Detail'!I$11:I$41)</f>
        <v>0</v>
      </c>
      <c r="F9" s="299">
        <f ca="1">SUMIF('Non-Federal Detail'!$B$11:$AC$41, Table2[[#This Row],[Column1]], 'Non-Federal Detail'!M$11:M$41)</f>
        <v>0</v>
      </c>
      <c r="G9" s="299">
        <f ca="1">SUMIF('Non-Federal Detail'!$B$11:$AC$41, Table2[[#This Row],[Column1]], 'Non-Federal Detail'!N$11:N$41)</f>
        <v>0</v>
      </c>
      <c r="H9" s="298">
        <f ca="1">SUMIF('Non-Federal Detail'!$B$11:$AC$41, Table2[[#This Row],[Column1]], 'Non-Federal Detail'!R$11:R$41)</f>
        <v>0</v>
      </c>
      <c r="I9" s="298">
        <f ca="1">SUMIF('Non-Federal Detail'!$B$11:$AC$41, Table2[[#This Row],[Column1]], 'Non-Federal Detail'!S$11:S$41)</f>
        <v>0</v>
      </c>
      <c r="J9" s="299">
        <f ca="1">SUMIF('Non-Federal Detail'!$B$11:$AC$41, Table2[[#This Row],[Column1]], 'Non-Federal Detail'!W$11:W$41)</f>
        <v>0</v>
      </c>
      <c r="K9" s="299">
        <f ca="1">SUMIF('Non-Federal Detail'!$B$11:$AC$41, Table2[[#This Row],[Column1]], 'Non-Federal Detail'!X$11:X$41)</f>
        <v>0</v>
      </c>
      <c r="L9" s="298">
        <f ca="1">SUMIF('Non-Federal Detail'!$B$11:$AC$41, Table2[[#This Row],[Column1]], 'Non-Federal Detail'!AB$11:AB$41)</f>
        <v>0</v>
      </c>
      <c r="M9" s="298">
        <f ca="1">SUMIF('Non-Federal Detail'!$B$11:$AC$41, Table2[[#This Row],[Column1]], 'Non-Federal Detail'!AC$11:AC$41)</f>
        <v>0</v>
      </c>
      <c r="N9" s="299">
        <f ca="1">SUM(Table2[[#This Row],[Column3]], Table2[[#This Row],[Column4]], Table2[[#This Row],[Column5]], Table2[[#This Row],[Column6]], Table2[[#This Row],[Column7]])</f>
        <v>0</v>
      </c>
      <c r="O9" s="283">
        <f ca="1">SUM(Table2[[#This Row],[Column9]],Table2[[#This Row],[Column10]],Table2[[#This Row],[Column11]],Table2[[#This Row],[Column12]],Table2[[#This Row],[Column8]])</f>
        <v>0</v>
      </c>
    </row>
    <row r="10" spans="1:15" ht="21.6" customHeight="1">
      <c r="A10" s="469"/>
      <c r="B10" s="120" t="s">
        <v>60</v>
      </c>
      <c r="C10" s="112"/>
      <c r="D10" s="298">
        <f ca="1">SUMIF('Non-Federal Detail'!$B$11:$AC$41, Table2[[#This Row],[Column1]], 'Non-Federal Detail'!H$11:H$41)</f>
        <v>0</v>
      </c>
      <c r="E10" s="298">
        <f ca="1">SUMIF('Non-Federal Detail'!$B$11:$AC$41, Table2[[#This Row],[Column1]], 'Non-Federal Detail'!I$11:I$41)</f>
        <v>0</v>
      </c>
      <c r="F10" s="299">
        <f ca="1">SUMIF('Non-Federal Detail'!$B$11:$AC$41, Table2[[#This Row],[Column1]], 'Non-Federal Detail'!M$11:M$41)</f>
        <v>0</v>
      </c>
      <c r="G10" s="299">
        <f ca="1">SUMIF('Non-Federal Detail'!$B$11:$AC$41, Table2[[#This Row],[Column1]], 'Non-Federal Detail'!N$11:N$41)</f>
        <v>0</v>
      </c>
      <c r="H10" s="298">
        <f ca="1">SUMIF('Non-Federal Detail'!$B$11:$AC$41, Table2[[#This Row],[Column1]], 'Non-Federal Detail'!R$11:R$41)</f>
        <v>0</v>
      </c>
      <c r="I10" s="298">
        <f ca="1">SUMIF('Non-Federal Detail'!$B$11:$AC$41, Table2[[#This Row],[Column1]], 'Non-Federal Detail'!S$11:S$41)</f>
        <v>0</v>
      </c>
      <c r="J10" s="299">
        <f ca="1">SUMIF('Non-Federal Detail'!$B$11:$AC$41, Table2[[#This Row],[Column1]], 'Non-Federal Detail'!W$11:W$41)</f>
        <v>0</v>
      </c>
      <c r="K10" s="299">
        <f ca="1">SUMIF('Non-Federal Detail'!$B$11:$AC$41, Table2[[#This Row],[Column1]], 'Non-Federal Detail'!X$11:X$41)</f>
        <v>0</v>
      </c>
      <c r="L10" s="298">
        <f ca="1">SUMIF('Non-Federal Detail'!$B$11:$AC$41, Table2[[#This Row],[Column1]], 'Non-Federal Detail'!AB$11:AB$41)</f>
        <v>0</v>
      </c>
      <c r="M10" s="298">
        <f ca="1">SUMIF('Non-Federal Detail'!$B$11:$AC$41, Table2[[#This Row],[Column1]], 'Non-Federal Detail'!AC$11:AC$41)</f>
        <v>0</v>
      </c>
      <c r="N10" s="299">
        <f ca="1">SUM(Table2[[#This Row],[Column3]], Table2[[#This Row],[Column4]], Table2[[#This Row],[Column5]], Table2[[#This Row],[Column6]], Table2[[#This Row],[Column7]])</f>
        <v>0</v>
      </c>
      <c r="O10" s="283">
        <f ca="1">SUM(Table2[[#This Row],[Column9]],Table2[[#This Row],[Column10]],Table2[[#This Row],[Column11]],Table2[[#This Row],[Column12]],Table2[[#This Row],[Column8]])</f>
        <v>0</v>
      </c>
    </row>
    <row r="11" spans="1:15" ht="21.6" customHeight="1" thickBot="1">
      <c r="A11" s="469"/>
      <c r="B11" s="121" t="s">
        <v>69</v>
      </c>
      <c r="C11" s="112"/>
      <c r="D11" s="301">
        <f ca="1">SUM(Table2[[#All],[Column3]])</f>
        <v>0</v>
      </c>
      <c r="E11" s="301">
        <f ca="1">SUM(Table2[[#All],[Column9]])</f>
        <v>0</v>
      </c>
      <c r="F11" s="302">
        <f ca="1">SUM(Table2[[#All],[Column4]])</f>
        <v>0</v>
      </c>
      <c r="G11" s="302">
        <f ca="1">SUM(Table2[[#All],[Column10]])</f>
        <v>0</v>
      </c>
      <c r="H11" s="301">
        <f ca="1">SUM(Table2[[#All],[Column5]])</f>
        <v>0</v>
      </c>
      <c r="I11" s="301">
        <f ca="1">SUM(Table2[[#All],[Column11]])</f>
        <v>0</v>
      </c>
      <c r="J11" s="302">
        <f ca="1">SUM(Table2[[#All],[Column6]])</f>
        <v>0</v>
      </c>
      <c r="K11" s="302">
        <f ca="1">SUM(Table2[[#All],[Column12]])</f>
        <v>0</v>
      </c>
      <c r="L11" s="301">
        <f ca="1">SUM(Table2[[#All],[Column7]])</f>
        <v>0</v>
      </c>
      <c r="M11" s="301">
        <f ca="1">SUM(Table2[[#All],[Column8]])</f>
        <v>0</v>
      </c>
      <c r="N11" s="302">
        <f ca="1">SUM(Table2[[#All],[Column13]])</f>
        <v>0</v>
      </c>
      <c r="O11" s="303">
        <f ca="1">SUM(Table2[[#All],[Column14]])</f>
        <v>0</v>
      </c>
    </row>
    <row r="12" spans="1:15" ht="21.6" customHeight="1" thickBot="1">
      <c r="A12" s="469"/>
      <c r="B12" s="122"/>
      <c r="C12" s="123"/>
      <c r="D12" s="480" t="s">
        <v>4</v>
      </c>
      <c r="E12" s="480"/>
      <c r="F12" s="481" t="s">
        <v>5</v>
      </c>
      <c r="G12" s="481"/>
      <c r="H12" s="480" t="s">
        <v>6</v>
      </c>
      <c r="I12" s="480"/>
      <c r="J12" s="481" t="s">
        <v>7</v>
      </c>
      <c r="K12" s="481"/>
      <c r="L12" s="480" t="s">
        <v>8</v>
      </c>
      <c r="M12" s="480"/>
      <c r="N12" s="481" t="s">
        <v>40</v>
      </c>
      <c r="O12" s="482"/>
    </row>
    <row r="13" spans="1:15" ht="21.6" customHeight="1" thickBot="1">
      <c r="A13" s="470"/>
      <c r="B13" s="124" t="s">
        <v>68</v>
      </c>
      <c r="C13" s="125"/>
      <c r="D13" s="451">
        <f ca="1">SUM(D11:E11)</f>
        <v>0</v>
      </c>
      <c r="E13" s="451"/>
      <c r="F13" s="474">
        <f ca="1">SUM(F11:G11)</f>
        <v>0</v>
      </c>
      <c r="G13" s="474"/>
      <c r="H13" s="473">
        <f ca="1">SUM(H11:I11)</f>
        <v>0</v>
      </c>
      <c r="I13" s="473"/>
      <c r="J13" s="474">
        <f ca="1">SUM(J11:K11)</f>
        <v>0</v>
      </c>
      <c r="K13" s="474"/>
      <c r="L13" s="473">
        <f ca="1">SUM(L11:M11)</f>
        <v>0</v>
      </c>
      <c r="M13" s="473"/>
      <c r="N13" s="471">
        <f ca="1">SUM(N11:O11)</f>
        <v>0</v>
      </c>
      <c r="O13" s="472"/>
    </row>
    <row r="14" spans="1:15" ht="21.6" customHeight="1">
      <c r="A14" s="468" t="s">
        <v>71</v>
      </c>
      <c r="B14" s="126" t="s">
        <v>14</v>
      </c>
      <c r="C14" s="112"/>
      <c r="D14" s="462">
        <f>VLOOKUP(CONCATENATE($B14, " Annual Total"), 'Non-Federal Detail'!$F$46:$AD$75, 4, FALSE)</f>
        <v>0</v>
      </c>
      <c r="E14" s="462"/>
      <c r="F14" s="464">
        <f>VLOOKUP(CONCATENATE($B14, " Annual Total"),'Non-Federal Detail'!$F$46:$AD$75, 9, FALSE)</f>
        <v>0</v>
      </c>
      <c r="G14" s="464"/>
      <c r="H14" s="462">
        <f>VLOOKUP(CONCATENATE($B14, " Annual Total"),'Non-Federal Detail'!$F$46:$AD$75, 14, FALSE)</f>
        <v>0</v>
      </c>
      <c r="I14" s="462"/>
      <c r="J14" s="464">
        <f>VLOOKUP(CONCATENATE($B14, " Annual Total"),'Non-Federal Detail'!$F$46:$AD$75, 19, FALSE)</f>
        <v>0</v>
      </c>
      <c r="K14" s="464"/>
      <c r="L14" s="462">
        <f>VLOOKUP(CONCATENATE($B14, " Annual Total"),'Non-Federal Detail'!$F$46:$AD$75, 24, FALSE)</f>
        <v>0</v>
      </c>
      <c r="M14" s="462"/>
      <c r="N14" s="476">
        <f t="shared" ref="N14:N24" si="0">SUM(D14:M14)</f>
        <v>0</v>
      </c>
      <c r="O14" s="477"/>
    </row>
    <row r="15" spans="1:15" ht="21.6" customHeight="1">
      <c r="A15" s="469"/>
      <c r="B15" s="127" t="s">
        <v>113</v>
      </c>
      <c r="C15" s="112"/>
      <c r="D15" s="462">
        <f>VLOOKUP(CONCATENATE($B15, " Annual Total"), 'Non-Federal Detail'!$F$46:$AD$75, 4, FALSE)</f>
        <v>0</v>
      </c>
      <c r="E15" s="462"/>
      <c r="F15" s="464">
        <f>VLOOKUP(CONCATENATE($B15, " Annual Total"),'Non-Federal Detail'!$F$46:$AD$75, 9, FALSE)</f>
        <v>0</v>
      </c>
      <c r="G15" s="464"/>
      <c r="H15" s="462">
        <f>VLOOKUP(CONCATENATE($B15, " Annual Total"),'Non-Federal Detail'!$F$46:$AD$75, 14, FALSE)</f>
        <v>0</v>
      </c>
      <c r="I15" s="462"/>
      <c r="J15" s="464">
        <f>VLOOKUP(CONCATENATE($B15, " Annual Total"),'Non-Federal Detail'!$F$46:$AD$75, 19, FALSE)</f>
        <v>0</v>
      </c>
      <c r="K15" s="464"/>
      <c r="L15" s="462">
        <f>VLOOKUP(CONCATENATE($B15, " Annual Total"),'Non-Federal Detail'!$F$46:$AD$75, 24, FALSE)</f>
        <v>0</v>
      </c>
      <c r="M15" s="462"/>
      <c r="N15" s="464">
        <f t="shared" si="0"/>
        <v>0</v>
      </c>
      <c r="O15" s="466"/>
    </row>
    <row r="16" spans="1:15" ht="21.6" customHeight="1">
      <c r="A16" s="469"/>
      <c r="B16" s="128" t="s">
        <v>9</v>
      </c>
      <c r="C16" s="112"/>
      <c r="D16" s="462">
        <f>VLOOKUP(CONCATENATE($B16, " Annual Total"), 'Non-Federal Detail'!$F$46:$AD$75, 4, FALSE)</f>
        <v>0</v>
      </c>
      <c r="E16" s="462"/>
      <c r="F16" s="464">
        <f>VLOOKUP(CONCATENATE($B16, " Annual Total"),'Non-Federal Detail'!$F$46:$AD$75, 9, FALSE)</f>
        <v>0</v>
      </c>
      <c r="G16" s="464"/>
      <c r="H16" s="462">
        <f>VLOOKUP(CONCATENATE($B16, " Annual Total"),'Non-Federal Detail'!$F$46:$AD$75, 14, FALSE)</f>
        <v>0</v>
      </c>
      <c r="I16" s="462"/>
      <c r="J16" s="464">
        <f>VLOOKUP(CONCATENATE($B16, " Annual Total"),'Non-Federal Detail'!$F$46:$AD$75, 19, FALSE)</f>
        <v>0</v>
      </c>
      <c r="K16" s="464"/>
      <c r="L16" s="462">
        <f>VLOOKUP(CONCATENATE($B16, " Annual Total"),'Non-Federal Detail'!$F$46:$AD$75, 24, FALSE)</f>
        <v>0</v>
      </c>
      <c r="M16" s="462"/>
      <c r="N16" s="464">
        <f t="shared" si="0"/>
        <v>0</v>
      </c>
      <c r="O16" s="466"/>
    </row>
    <row r="17" spans="1:15" ht="21.6" customHeight="1">
      <c r="A17" s="469"/>
      <c r="B17" s="128" t="s">
        <v>15</v>
      </c>
      <c r="C17" s="112"/>
      <c r="D17" s="462">
        <f>VLOOKUP(CONCATENATE($B17, " Annual Total"), 'Non-Federal Detail'!$F$46:$AD$75, 4, FALSE)</f>
        <v>0</v>
      </c>
      <c r="E17" s="462"/>
      <c r="F17" s="464">
        <f>VLOOKUP(CONCATENATE($B17, " Annual Total"),'Non-Federal Detail'!$F$46:$AD$75, 9, FALSE)</f>
        <v>0</v>
      </c>
      <c r="G17" s="464"/>
      <c r="H17" s="462">
        <f>VLOOKUP(CONCATENATE($B17, " Annual Total"),'Non-Federal Detail'!$F$46:$AD$75, 14, FALSE)</f>
        <v>0</v>
      </c>
      <c r="I17" s="462"/>
      <c r="J17" s="464">
        <f>VLOOKUP(CONCATENATE($B17, " Annual Total"),'Non-Federal Detail'!$F$46:$AD$75, 19, FALSE)</f>
        <v>0</v>
      </c>
      <c r="K17" s="464"/>
      <c r="L17" s="462">
        <f>VLOOKUP(CONCATENATE($B17, " Annual Total"),'Non-Federal Detail'!$F$46:$AD$75, 24, FALSE)</f>
        <v>0</v>
      </c>
      <c r="M17" s="462"/>
      <c r="N17" s="464">
        <f t="shared" si="0"/>
        <v>0</v>
      </c>
      <c r="O17" s="466"/>
    </row>
    <row r="18" spans="1:15" ht="21.6" customHeight="1">
      <c r="A18" s="469"/>
      <c r="B18" s="127" t="s">
        <v>92</v>
      </c>
      <c r="C18" s="112"/>
      <c r="D18" s="463">
        <f>'Travel Details'!E59</f>
        <v>0</v>
      </c>
      <c r="E18" s="462"/>
      <c r="F18" s="464">
        <f>'Travel Details'!F59</f>
        <v>0</v>
      </c>
      <c r="G18" s="464"/>
      <c r="H18" s="462">
        <f>'Travel Details'!G59</f>
        <v>0</v>
      </c>
      <c r="I18" s="462"/>
      <c r="J18" s="464">
        <f>'Travel Details'!H59</f>
        <v>0</v>
      </c>
      <c r="K18" s="464"/>
      <c r="L18" s="462">
        <f>'Travel Details'!I59</f>
        <v>0</v>
      </c>
      <c r="M18" s="462"/>
      <c r="N18" s="464">
        <f t="shared" ref="N18" si="1">SUM(D18:M18)</f>
        <v>0</v>
      </c>
      <c r="O18" s="466"/>
    </row>
    <row r="19" spans="1:15" ht="21.6" customHeight="1">
      <c r="A19" s="469"/>
      <c r="B19" s="127" t="s">
        <v>93</v>
      </c>
      <c r="C19" s="112"/>
      <c r="D19" s="463">
        <f>'Travel Details'!P59</f>
        <v>0</v>
      </c>
      <c r="E19" s="462"/>
      <c r="F19" s="464">
        <f>'Travel Details'!Q59</f>
        <v>0</v>
      </c>
      <c r="G19" s="464"/>
      <c r="H19" s="462">
        <f>'Travel Details'!R59</f>
        <v>0</v>
      </c>
      <c r="I19" s="462"/>
      <c r="J19" s="464">
        <f>'Travel Details'!S59</f>
        <v>0</v>
      </c>
      <c r="K19" s="464"/>
      <c r="L19" s="462">
        <f>'Travel Details'!T59</f>
        <v>0</v>
      </c>
      <c r="M19" s="462"/>
      <c r="N19" s="464">
        <f t="shared" si="0"/>
        <v>0</v>
      </c>
      <c r="O19" s="466"/>
    </row>
    <row r="20" spans="1:15" ht="21.6" customHeight="1">
      <c r="A20" s="469"/>
      <c r="B20" s="203" t="s">
        <v>107</v>
      </c>
      <c r="C20" s="130"/>
      <c r="D20" s="462">
        <f>VLOOKUP(CONCATENATE($B20, " Annual Total"), 'Non-Federal Detail'!$F$46:$AD$75, 4, FALSE)</f>
        <v>0</v>
      </c>
      <c r="E20" s="462"/>
      <c r="F20" s="464">
        <f>VLOOKUP(CONCATENATE($B20, " Annual Total"),'Non-Federal Detail'!$F$46:$AD$75, 9, FALSE)</f>
        <v>0</v>
      </c>
      <c r="G20" s="464"/>
      <c r="H20" s="462">
        <f>VLOOKUP(CONCATENATE($B20, " Annual Total"),'Non-Federal Detail'!$F$46:$AD$75, 14, FALSE)</f>
        <v>0</v>
      </c>
      <c r="I20" s="462"/>
      <c r="J20" s="464">
        <f>VLOOKUP(CONCATENATE($B20, " Annual Total"),'Non-Federal Detail'!$F$46:$AD$75, 19, FALSE)</f>
        <v>0</v>
      </c>
      <c r="K20" s="464"/>
      <c r="L20" s="462">
        <f>VLOOKUP(CONCATENATE($B20, " Annual Total"),'Non-Federal Detail'!$F$46:$AD$75, 24, FALSE)</f>
        <v>0</v>
      </c>
      <c r="M20" s="462"/>
      <c r="N20" s="464">
        <f t="shared" si="0"/>
        <v>0</v>
      </c>
      <c r="O20" s="466"/>
    </row>
    <row r="21" spans="1:15" ht="21.6" customHeight="1">
      <c r="A21" s="469"/>
      <c r="B21" s="203" t="s">
        <v>106</v>
      </c>
      <c r="C21" s="112"/>
      <c r="D21" s="462">
        <f>VLOOKUP(CONCATENATE($B21, " Annual Total"), 'Non-Federal Detail'!$F$46:$AD$75, 4, FALSE)</f>
        <v>0</v>
      </c>
      <c r="E21" s="462"/>
      <c r="F21" s="464">
        <f>VLOOKUP(CONCATENATE($B21, " Annual Total"),'Non-Federal Detail'!$F$46:$AD$75, 9, FALSE)</f>
        <v>0</v>
      </c>
      <c r="G21" s="464"/>
      <c r="H21" s="462">
        <f>VLOOKUP(CONCATENATE($B21, " Annual Total"),'Non-Federal Detail'!$F$46:$AD$75, 14, FALSE)</f>
        <v>0</v>
      </c>
      <c r="I21" s="462"/>
      <c r="J21" s="464">
        <f>VLOOKUP(CONCATENATE($B21, " Annual Total"),'Non-Federal Detail'!$F$46:$AD$75, 19, FALSE)</f>
        <v>0</v>
      </c>
      <c r="K21" s="464"/>
      <c r="L21" s="462">
        <f>VLOOKUP(CONCATENATE($B21, " Annual Total"),'Non-Federal Detail'!$F$46:$AD$75, 24, FALSE)</f>
        <v>0</v>
      </c>
      <c r="M21" s="462"/>
      <c r="N21" s="464">
        <f t="shared" si="0"/>
        <v>0</v>
      </c>
      <c r="O21" s="466"/>
    </row>
    <row r="22" spans="1:15" ht="21.6" customHeight="1">
      <c r="A22" s="469"/>
      <c r="B22" s="128" t="s">
        <v>37</v>
      </c>
      <c r="C22" s="112"/>
      <c r="D22" s="462">
        <f>VLOOKUP(CONCATENATE($B22, " Annual Total"), 'Non-Federal Detail'!$F$46:$AD$75, 4, FALSE)</f>
        <v>0</v>
      </c>
      <c r="E22" s="462"/>
      <c r="F22" s="464">
        <f>VLOOKUP(CONCATENATE($B22, " Annual Total"),'Non-Federal Detail'!$F$46:$AD$75, 9, FALSE)</f>
        <v>0</v>
      </c>
      <c r="G22" s="464"/>
      <c r="H22" s="462">
        <f>VLOOKUP(CONCATENATE($B22, " Annual Total"),'Non-Federal Detail'!$F$46:$AD$75, 14, FALSE)</f>
        <v>0</v>
      </c>
      <c r="I22" s="462"/>
      <c r="J22" s="464">
        <f>VLOOKUP(CONCATENATE($B22, " Annual Total"),'Non-Federal Detail'!$F$46:$AD$75, 19, FALSE)</f>
        <v>0</v>
      </c>
      <c r="K22" s="464"/>
      <c r="L22" s="462">
        <f>VLOOKUP(CONCATENATE($B22, " Annual Total"),'Non-Federal Detail'!$F$46:$AD$75, 24, FALSE)</f>
        <v>0</v>
      </c>
      <c r="M22" s="462"/>
      <c r="N22" s="464">
        <f t="shared" si="0"/>
        <v>0</v>
      </c>
      <c r="O22" s="466"/>
    </row>
    <row r="23" spans="1:15" ht="21.6" customHeight="1" thickBot="1">
      <c r="A23" s="470"/>
      <c r="B23" s="129" t="s">
        <v>77</v>
      </c>
      <c r="C23" s="125"/>
      <c r="D23" s="450">
        <f>VLOOKUP(CONCATENATE($B23, " Annual Total"), 'Non-Federal Detail'!$F$78:$AC$78, 4, FALSE)</f>
        <v>0</v>
      </c>
      <c r="E23" s="451"/>
      <c r="F23" s="465">
        <f>VLOOKUP(CONCATENATE($B23, " Annual Total"), 'Non-Federal Detail'!$F$78:$AC$78, 9, FALSE)</f>
        <v>0</v>
      </c>
      <c r="G23" s="465"/>
      <c r="H23" s="462">
        <f>VLOOKUP(CONCATENATE($B23, " Annual Total"),'Non-Federal Detail'!$F$46:$AD$78, 14, FALSE)</f>
        <v>0</v>
      </c>
      <c r="I23" s="462"/>
      <c r="J23" s="465">
        <f>VLOOKUP(CONCATENATE($B23, " Annual Total"), 'Non-Federal Detail'!$F$78:$AC$78, 19, FALSE)</f>
        <v>0</v>
      </c>
      <c r="K23" s="465"/>
      <c r="L23" s="451">
        <f>VLOOKUP(CONCATENATE($B23, " Annual Total"), 'Non-Federal Detail'!$F$78:$AC$78, 24, FALSE)</f>
        <v>0</v>
      </c>
      <c r="M23" s="451"/>
      <c r="N23" s="465">
        <f>SUM(D23:M23)</f>
        <v>0</v>
      </c>
      <c r="O23" s="475"/>
    </row>
    <row r="24" spans="1:15" ht="28.7" customHeight="1">
      <c r="A24" s="499" t="str">
        <f>'Non-Federal Detail'!A81</f>
        <v>TOTAL DIRECT Costs (including all sub award costs)</v>
      </c>
      <c r="B24" s="500"/>
      <c r="C24" s="501"/>
      <c r="D24" s="495">
        <f>'Non-Federal Detail'!I81</f>
        <v>0</v>
      </c>
      <c r="E24" s="495"/>
      <c r="F24" s="508">
        <f>'Non-Federal Detail'!N81</f>
        <v>0</v>
      </c>
      <c r="G24" s="508"/>
      <c r="H24" s="495">
        <f>'Non-Federal Detail'!S81</f>
        <v>0</v>
      </c>
      <c r="I24" s="495"/>
      <c r="J24" s="492">
        <f>'Non-Federal Detail'!X81</f>
        <v>0</v>
      </c>
      <c r="K24" s="492"/>
      <c r="L24" s="495">
        <f>'Non-Federal Detail'!AC81</f>
        <v>0</v>
      </c>
      <c r="M24" s="495"/>
      <c r="N24" s="493">
        <f t="shared" si="0"/>
        <v>0</v>
      </c>
      <c r="O24" s="496"/>
    </row>
    <row r="25" spans="1:15" ht="28.7" customHeight="1">
      <c r="A25" s="502" t="str">
        <f>'Non-Federal Detail'!A82</f>
        <v>TOTAL DIRECT Costs (without sub award indirect)</v>
      </c>
      <c r="B25" s="503"/>
      <c r="C25" s="504"/>
      <c r="D25" s="467">
        <f>'Non-Federal Detail'!I82</f>
        <v>0</v>
      </c>
      <c r="E25" s="467"/>
      <c r="F25" s="493">
        <f>'Non-Federal Detail'!N82</f>
        <v>0</v>
      </c>
      <c r="G25" s="493"/>
      <c r="H25" s="467">
        <f>'Non-Federal Detail'!S82</f>
        <v>0</v>
      </c>
      <c r="I25" s="467"/>
      <c r="J25" s="493">
        <f>'Non-Federal Detail'!X82</f>
        <v>0</v>
      </c>
      <c r="K25" s="493"/>
      <c r="L25" s="467">
        <f>'Non-Federal Detail'!AC82</f>
        <v>0</v>
      </c>
      <c r="M25" s="467"/>
      <c r="N25" s="493">
        <f>SUM(D25:M25)</f>
        <v>0</v>
      </c>
      <c r="O25" s="496"/>
    </row>
    <row r="26" spans="1:15" ht="28.7" customHeight="1">
      <c r="A26" s="502" t="str">
        <f>'Non-Federal Detail'!A83</f>
        <v>MTDC *if sponsor restrictions, subtract out approporiate categories</v>
      </c>
      <c r="B26" s="503"/>
      <c r="C26" s="504"/>
      <c r="D26" s="467">
        <f>'Non-Federal Detail'!I83</f>
        <v>0</v>
      </c>
      <c r="E26" s="467"/>
      <c r="F26" s="493">
        <f>'Non-Federal Detail'!N83</f>
        <v>0</v>
      </c>
      <c r="G26" s="493"/>
      <c r="H26" s="467">
        <f>'Non-Federal Detail'!S83</f>
        <v>0</v>
      </c>
      <c r="I26" s="467"/>
      <c r="J26" s="493">
        <f>'Non-Federal Detail'!X83</f>
        <v>0</v>
      </c>
      <c r="K26" s="493"/>
      <c r="L26" s="467">
        <f>'Non-Federal Detail'!AC83</f>
        <v>0</v>
      </c>
      <c r="M26" s="467"/>
      <c r="N26" s="493">
        <f>SUM(D26:M26)</f>
        <v>0</v>
      </c>
      <c r="O26" s="496"/>
    </row>
    <row r="27" spans="1:15" ht="28.7" customHeight="1" thickBot="1">
      <c r="A27" s="502" t="str">
        <f>'Non-Federal Detail'!A84</f>
        <v>BU IDC*calculated on MTDC, if there are sponsor restrictions make adjustments in MTDC line</v>
      </c>
      <c r="B27" s="503"/>
      <c r="C27" s="503"/>
      <c r="D27" s="509">
        <f>'Non-Federal Detail'!I84</f>
        <v>0</v>
      </c>
      <c r="E27" s="467"/>
      <c r="F27" s="493">
        <f>'Non-Federal Detail'!N84</f>
        <v>0</v>
      </c>
      <c r="G27" s="493"/>
      <c r="H27" s="467">
        <f>'Non-Federal Detail'!S84</f>
        <v>0</v>
      </c>
      <c r="I27" s="467"/>
      <c r="J27" s="493">
        <f>'Non-Federal Detail'!X84</f>
        <v>0</v>
      </c>
      <c r="K27" s="493"/>
      <c r="L27" s="467">
        <f>'Non-Federal Detail'!AC84</f>
        <v>0</v>
      </c>
      <c r="M27" s="467"/>
      <c r="N27" s="493">
        <f>SUM(D27:M27)</f>
        <v>0</v>
      </c>
      <c r="O27" s="496"/>
    </row>
    <row r="28" spans="1:15" ht="36" customHeight="1" thickTop="1" thickBot="1">
      <c r="A28" s="505" t="str">
        <f>'Non-Federal Detail'!A85</f>
        <v xml:space="preserve">TOTAL REQUEST </v>
      </c>
      <c r="B28" s="506"/>
      <c r="C28" s="507"/>
      <c r="D28" s="491">
        <f>'Non-Federal Detail'!I85</f>
        <v>0</v>
      </c>
      <c r="E28" s="491"/>
      <c r="F28" s="494">
        <f>'Non-Federal Detail'!N85</f>
        <v>0</v>
      </c>
      <c r="G28" s="494"/>
      <c r="H28" s="491">
        <f>'Non-Federal Detail'!S85</f>
        <v>0</v>
      </c>
      <c r="I28" s="491"/>
      <c r="J28" s="494">
        <f>'Non-Federal Detail'!X85</f>
        <v>0</v>
      </c>
      <c r="K28" s="494"/>
      <c r="L28" s="491">
        <f>'Non-Federal Detail'!AC85</f>
        <v>0</v>
      </c>
      <c r="M28" s="491"/>
      <c r="N28" s="497">
        <f>SUM(D28:M28)</f>
        <v>0</v>
      </c>
      <c r="O28" s="498"/>
    </row>
    <row r="29" spans="1:15" ht="14.25" thickTop="1" thickBot="1">
      <c r="D29" s="246"/>
      <c r="E29" s="246"/>
      <c r="F29" s="246"/>
      <c r="G29" s="246"/>
      <c r="H29" s="246"/>
      <c r="I29" s="246"/>
      <c r="J29" s="246"/>
      <c r="K29" s="246"/>
      <c r="L29" s="246"/>
      <c r="M29" s="246"/>
      <c r="N29" s="246"/>
      <c r="O29" s="246"/>
    </row>
    <row r="30" spans="1:15" ht="18">
      <c r="A30" s="159" t="s">
        <v>102</v>
      </c>
      <c r="B30" s="160"/>
      <c r="C30" s="161"/>
      <c r="D30" s="458" t="str">
        <f>D12</f>
        <v>Year 1</v>
      </c>
      <c r="E30" s="457"/>
      <c r="F30" s="455" t="str">
        <f t="shared" ref="F30" si="2">F12</f>
        <v>Year 2</v>
      </c>
      <c r="G30" s="455"/>
      <c r="H30" s="457" t="str">
        <f t="shared" ref="H30" si="3">H12</f>
        <v>Year 3</v>
      </c>
      <c r="I30" s="457"/>
      <c r="J30" s="455" t="str">
        <f t="shared" ref="J30" si="4">J12</f>
        <v>Year 4</v>
      </c>
      <c r="K30" s="455"/>
      <c r="L30" s="457" t="str">
        <f t="shared" ref="L30" si="5">L12</f>
        <v>Year 5</v>
      </c>
      <c r="M30" s="457"/>
      <c r="N30" s="455" t="s">
        <v>118</v>
      </c>
      <c r="O30" s="456"/>
    </row>
    <row r="31" spans="1:15">
      <c r="A31" s="16" t="s">
        <v>51</v>
      </c>
      <c r="B31" s="2"/>
      <c r="C31" s="131"/>
      <c r="D31" s="463">
        <f>'Cost Share'!I80</f>
        <v>0</v>
      </c>
      <c r="E31" s="462"/>
      <c r="F31" s="460">
        <f>'Cost Share'!N80</f>
        <v>0</v>
      </c>
      <c r="G31" s="460"/>
      <c r="H31" s="462">
        <f>'Cost Share'!S80</f>
        <v>0</v>
      </c>
      <c r="I31" s="462"/>
      <c r="J31" s="460">
        <f>'Cost Share'!X81</f>
        <v>0</v>
      </c>
      <c r="K31" s="460"/>
      <c r="L31" s="462">
        <f>'Cost Share'!AC80</f>
        <v>0</v>
      </c>
      <c r="M31" s="462"/>
      <c r="N31" s="460">
        <f>SUM(D31:M31)</f>
        <v>0</v>
      </c>
      <c r="O31" s="461"/>
    </row>
    <row r="32" spans="1:15">
      <c r="A32" s="16" t="s">
        <v>32</v>
      </c>
      <c r="B32" s="2"/>
      <c r="C32" s="131"/>
      <c r="D32" s="463">
        <f>'Cost Share'!I83</f>
        <v>0</v>
      </c>
      <c r="E32" s="462"/>
      <c r="F32" s="460">
        <f>'Cost Share'!N83</f>
        <v>0</v>
      </c>
      <c r="G32" s="460"/>
      <c r="H32" s="462">
        <f>'Cost Share'!S83</f>
        <v>0</v>
      </c>
      <c r="I32" s="462"/>
      <c r="J32" s="460">
        <f>'Cost Share'!X83</f>
        <v>0</v>
      </c>
      <c r="K32" s="460"/>
      <c r="L32" s="462">
        <f>'Cost Share'!AC83</f>
        <v>0</v>
      </c>
      <c r="M32" s="462"/>
      <c r="N32" s="460">
        <f>SUM(D32:M32)</f>
        <v>0</v>
      </c>
      <c r="O32" s="461"/>
    </row>
    <row r="33" spans="1:15" ht="18.75" thickBot="1">
      <c r="A33" s="157" t="s">
        <v>47</v>
      </c>
      <c r="B33" s="158"/>
      <c r="C33" s="162"/>
      <c r="D33" s="450">
        <f>'Cost Share'!I84</f>
        <v>0</v>
      </c>
      <c r="E33" s="451"/>
      <c r="F33" s="452">
        <f>'Cost Share'!N84</f>
        <v>0</v>
      </c>
      <c r="G33" s="452"/>
      <c r="H33" s="451">
        <f>'Cost Share'!S84</f>
        <v>0</v>
      </c>
      <c r="I33" s="451"/>
      <c r="J33" s="452">
        <f>'Cost Share'!X84</f>
        <v>0</v>
      </c>
      <c r="K33" s="452"/>
      <c r="L33" s="451">
        <f>'Cost Share'!AC84</f>
        <v>0</v>
      </c>
      <c r="M33" s="451"/>
      <c r="N33" s="453">
        <f t="shared" ref="N33" si="6">SUM(D33:M33)</f>
        <v>0</v>
      </c>
      <c r="O33" s="454"/>
    </row>
    <row r="34" spans="1:15">
      <c r="H34" s="2"/>
      <c r="J34" s="2"/>
      <c r="L34" s="2"/>
    </row>
  </sheetData>
  <sheetProtection algorithmName="SHA-512" hashValue="uA2HNjp/ByT4KPJLzS4bkNrpPOTsb6+BVTCdrZdbuPOWVkorUlUsWKBmVAcVflLJEYQDJbCp5o5cafrCsMHJyg==" saltValue="eTGaX8Y/wvs2C0F8t70r/A==" spinCount="100000" sheet="1" objects="1" scenarios="1"/>
  <mergeCells count="150">
    <mergeCell ref="N24:O24"/>
    <mergeCell ref="N25:O25"/>
    <mergeCell ref="N26:O26"/>
    <mergeCell ref="N27:O27"/>
    <mergeCell ref="N28:O28"/>
    <mergeCell ref="A24:C24"/>
    <mergeCell ref="A25:C25"/>
    <mergeCell ref="A26:C26"/>
    <mergeCell ref="A27:C27"/>
    <mergeCell ref="A28:C28"/>
    <mergeCell ref="H27:I27"/>
    <mergeCell ref="H28:I28"/>
    <mergeCell ref="F24:G24"/>
    <mergeCell ref="F25:G25"/>
    <mergeCell ref="F26:G26"/>
    <mergeCell ref="F27:G27"/>
    <mergeCell ref="F28:G28"/>
    <mergeCell ref="D24:E24"/>
    <mergeCell ref="D26:E26"/>
    <mergeCell ref="D27:E27"/>
    <mergeCell ref="D28:E28"/>
    <mergeCell ref="L24:M24"/>
    <mergeCell ref="L25:M25"/>
    <mergeCell ref="L26:M26"/>
    <mergeCell ref="L27:M27"/>
    <mergeCell ref="L28:M28"/>
    <mergeCell ref="J24:K24"/>
    <mergeCell ref="J25:K25"/>
    <mergeCell ref="J26:K26"/>
    <mergeCell ref="J27:K27"/>
    <mergeCell ref="J28:K28"/>
    <mergeCell ref="H24:I24"/>
    <mergeCell ref="H26:I26"/>
    <mergeCell ref="L2:M2"/>
    <mergeCell ref="D1:E3"/>
    <mergeCell ref="F1:G1"/>
    <mergeCell ref="F2:G2"/>
    <mergeCell ref="J1:K1"/>
    <mergeCell ref="J2:K2"/>
    <mergeCell ref="C1:C3"/>
    <mergeCell ref="H1:I1"/>
    <mergeCell ref="H2:I2"/>
    <mergeCell ref="L1:M1"/>
    <mergeCell ref="N4:O4"/>
    <mergeCell ref="D12:E12"/>
    <mergeCell ref="F12:G12"/>
    <mergeCell ref="H12:I12"/>
    <mergeCell ref="J12:K12"/>
    <mergeCell ref="L12:M12"/>
    <mergeCell ref="N12:O12"/>
    <mergeCell ref="D4:E4"/>
    <mergeCell ref="L4:M4"/>
    <mergeCell ref="J4:K4"/>
    <mergeCell ref="H4:I4"/>
    <mergeCell ref="F4:G4"/>
    <mergeCell ref="A14:A23"/>
    <mergeCell ref="A6:A13"/>
    <mergeCell ref="N13:O13"/>
    <mergeCell ref="L13:M13"/>
    <mergeCell ref="J13:K13"/>
    <mergeCell ref="H13:I13"/>
    <mergeCell ref="F13:G13"/>
    <mergeCell ref="D13:E13"/>
    <mergeCell ref="N22:O22"/>
    <mergeCell ref="N20:O20"/>
    <mergeCell ref="N21:O21"/>
    <mergeCell ref="N23:O23"/>
    <mergeCell ref="L14:M14"/>
    <mergeCell ref="L15:M15"/>
    <mergeCell ref="L16:M16"/>
    <mergeCell ref="L17:M17"/>
    <mergeCell ref="L19:M19"/>
    <mergeCell ref="L20:M20"/>
    <mergeCell ref="L21:M21"/>
    <mergeCell ref="L23:M23"/>
    <mergeCell ref="L22:M22"/>
    <mergeCell ref="N14:O14"/>
    <mergeCell ref="N15:O15"/>
    <mergeCell ref="J21:K21"/>
    <mergeCell ref="D25:E25"/>
    <mergeCell ref="H14:I14"/>
    <mergeCell ref="H15:I15"/>
    <mergeCell ref="H16:I16"/>
    <mergeCell ref="H17:I17"/>
    <mergeCell ref="H19:I19"/>
    <mergeCell ref="H20:I20"/>
    <mergeCell ref="H21:I21"/>
    <mergeCell ref="H23:I23"/>
    <mergeCell ref="H25:I25"/>
    <mergeCell ref="H22:I22"/>
    <mergeCell ref="F15:G15"/>
    <mergeCell ref="F16:G16"/>
    <mergeCell ref="F17:G17"/>
    <mergeCell ref="F19:G19"/>
    <mergeCell ref="D21:E21"/>
    <mergeCell ref="D23:E23"/>
    <mergeCell ref="D22:E22"/>
    <mergeCell ref="F22:G22"/>
    <mergeCell ref="F14:G14"/>
    <mergeCell ref="D18:E18"/>
    <mergeCell ref="F18:G18"/>
    <mergeCell ref="H18:I18"/>
    <mergeCell ref="J23:K23"/>
    <mergeCell ref="J22:K22"/>
    <mergeCell ref="J14:K14"/>
    <mergeCell ref="J15:K15"/>
    <mergeCell ref="J20:K20"/>
    <mergeCell ref="J16:K16"/>
    <mergeCell ref="N16:O16"/>
    <mergeCell ref="N17:O17"/>
    <mergeCell ref="N19:O19"/>
    <mergeCell ref="J18:K18"/>
    <mergeCell ref="L18:M18"/>
    <mergeCell ref="N18:O18"/>
    <mergeCell ref="A5:B5"/>
    <mergeCell ref="N31:O31"/>
    <mergeCell ref="L31:M31"/>
    <mergeCell ref="J31:K31"/>
    <mergeCell ref="H31:I31"/>
    <mergeCell ref="F31:G31"/>
    <mergeCell ref="D31:E31"/>
    <mergeCell ref="D32:E32"/>
    <mergeCell ref="F32:G32"/>
    <mergeCell ref="H32:I32"/>
    <mergeCell ref="J32:K32"/>
    <mergeCell ref="L32:M32"/>
    <mergeCell ref="N32:O32"/>
    <mergeCell ref="J17:K17"/>
    <mergeCell ref="J19:K19"/>
    <mergeCell ref="F20:G20"/>
    <mergeCell ref="F21:G21"/>
    <mergeCell ref="F23:G23"/>
    <mergeCell ref="D14:E14"/>
    <mergeCell ref="D15:E15"/>
    <mergeCell ref="D16:E16"/>
    <mergeCell ref="D17:E17"/>
    <mergeCell ref="D19:E19"/>
    <mergeCell ref="D20:E20"/>
    <mergeCell ref="D33:E33"/>
    <mergeCell ref="F33:G33"/>
    <mergeCell ref="H33:I33"/>
    <mergeCell ref="J33:K33"/>
    <mergeCell ref="L33:M33"/>
    <mergeCell ref="N33:O33"/>
    <mergeCell ref="N30:O30"/>
    <mergeCell ref="L30:M30"/>
    <mergeCell ref="J30:K30"/>
    <mergeCell ref="H30:I30"/>
    <mergeCell ref="F30:G30"/>
    <mergeCell ref="D30:E30"/>
  </mergeCells>
  <dataValidations disablePrompts="1" count="1">
    <dataValidation type="list" allowBlank="1" showInputMessage="1" showErrorMessage="1" sqref="B4" xr:uid="{00000000-0002-0000-0000-000000000000}">
      <formula1>"Yes, No"</formula1>
    </dataValidation>
  </dataValidations>
  <pageMargins left="0.7" right="0.7" top="0.75" bottom="0.75" header="0.3" footer="0.3"/>
  <pageSetup scale="61" fitToHeight="0" orientation="landscape" r:id="rId1"/>
  <headerFooter>
    <oddHeader xml:space="preserve">&amp;LFor questions regarding the template, please contact rosamail@bu.edu
</oddHeader>
    <oddFooter xml:space="preserve">&amp;C&amp;A, updated 2/25/26&amp;R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F6FF"/>
    <pageSetUpPr autoPageBreaks="0"/>
  </sheetPr>
  <dimension ref="A1:XES189"/>
  <sheetViews>
    <sheetView tabSelected="1" zoomScale="87" zoomScaleNormal="87" workbookViewId="0">
      <selection activeCell="D11" sqref="D11"/>
    </sheetView>
  </sheetViews>
  <sheetFormatPr defaultColWidth="8.7109375" defaultRowHeight="12.75"/>
  <cols>
    <col min="1" max="1" width="20.42578125" customWidth="1"/>
    <col min="2" max="2" width="12.28515625" customWidth="1"/>
    <col min="3" max="3" width="12.42578125" customWidth="1"/>
    <col min="4" max="4" width="11.42578125" customWidth="1"/>
    <col min="5" max="6" width="7.7109375" customWidth="1"/>
    <col min="7" max="7" width="8.140625" bestFit="1" customWidth="1"/>
    <col min="8" max="8" width="13.42578125" bestFit="1" customWidth="1"/>
    <col min="9" max="9" width="14" style="5" bestFit="1" customWidth="1"/>
    <col min="10" max="10" width="13.28515625" style="5" customWidth="1"/>
    <col min="11" max="11" width="12.7109375" style="5" customWidth="1"/>
    <col min="12" max="12" width="13.42578125" style="5" customWidth="1"/>
    <col min="13" max="14" width="10" style="5" bestFit="1" customWidth="1"/>
    <col min="15" max="15" width="13.7109375" bestFit="1" customWidth="1"/>
    <col min="16" max="17" width="13.28515625" style="5" customWidth="1"/>
    <col min="18" max="18" width="12.7109375" style="5" customWidth="1"/>
    <col min="19" max="19" width="10.140625" style="5" bestFit="1" customWidth="1"/>
    <col min="20" max="20" width="11.85546875" style="5" bestFit="1" customWidth="1"/>
    <col min="21" max="21" width="10.42578125" style="5" bestFit="1" customWidth="1"/>
    <col min="22" max="22" width="10" bestFit="1" customWidth="1"/>
    <col min="23" max="23" width="13.28515625" style="5" customWidth="1"/>
    <col min="24" max="24" width="10.5703125" style="5" customWidth="1"/>
    <col min="25" max="25" width="12.7109375" style="5" customWidth="1"/>
    <col min="26" max="26" width="11.5703125" style="5" bestFit="1" customWidth="1"/>
    <col min="27" max="27" width="10" style="5" bestFit="1" customWidth="1"/>
    <col min="28" max="28" width="7.7109375" style="5" customWidth="1"/>
    <col min="29" max="29" width="8.7109375" customWidth="1"/>
    <col min="30" max="30" width="13.28515625" style="5" customWidth="1"/>
    <col min="31" max="31" width="13.28515625" style="5" hidden="1" customWidth="1"/>
    <col min="32" max="32" width="20.140625" style="5" hidden="1" customWidth="1"/>
    <col min="33" max="33" width="10.140625" style="5" hidden="1" customWidth="1"/>
    <col min="34" max="34" width="9.5703125" style="5" hidden="1" customWidth="1"/>
    <col min="35" max="35" width="7.7109375" style="5" customWidth="1"/>
    <col min="36" max="36" width="13.7109375" customWidth="1"/>
    <col min="37" max="37" width="13.28515625" style="5" customWidth="1"/>
    <col min="38" max="39" width="12.28515625" style="5" customWidth="1"/>
    <col min="40" max="41" width="12.28515625" style="5" hidden="1" customWidth="1"/>
    <col min="42" max="42" width="18.28515625" hidden="1" customWidth="1"/>
    <col min="43" max="43" width="12.28515625" hidden="1" customWidth="1"/>
    <col min="44" max="44" width="16.42578125" bestFit="1" customWidth="1"/>
    <col min="16383" max="16384" width="16.28515625" customWidth="1"/>
  </cols>
  <sheetData>
    <row r="1" spans="1:47" ht="30.6" customHeight="1" thickBot="1">
      <c r="A1" s="3" t="s">
        <v>0</v>
      </c>
      <c r="B1" s="519"/>
      <c r="C1" s="520"/>
      <c r="D1" s="185"/>
      <c r="E1" s="525" t="s">
        <v>147</v>
      </c>
      <c r="F1" s="525"/>
      <c r="G1" s="525"/>
      <c r="H1" s="525"/>
      <c r="I1" s="525"/>
      <c r="J1" s="525"/>
      <c r="K1" s="34"/>
      <c r="L1" s="531" t="s">
        <v>20</v>
      </c>
      <c r="M1" s="532"/>
      <c r="N1" s="533" t="s">
        <v>42</v>
      </c>
      <c r="O1" s="534"/>
      <c r="P1" s="510" t="s">
        <v>145</v>
      </c>
      <c r="Q1" s="511"/>
      <c r="R1" s="511"/>
      <c r="S1" s="512"/>
      <c r="T1"/>
      <c r="AA1" s="535" t="s">
        <v>64</v>
      </c>
      <c r="AB1" s="536"/>
      <c r="AC1" s="536"/>
      <c r="AD1" s="537"/>
      <c r="AK1"/>
      <c r="AL1"/>
      <c r="AM1"/>
      <c r="AN1"/>
      <c r="AO1"/>
    </row>
    <row r="2" spans="1:47" ht="43.5" customHeight="1" thickBot="1">
      <c r="A2" s="4" t="s">
        <v>29</v>
      </c>
      <c r="B2" s="519"/>
      <c r="C2" s="520"/>
      <c r="D2" s="92"/>
      <c r="E2" s="525"/>
      <c r="F2" s="525"/>
      <c r="G2" s="525"/>
      <c r="H2" s="525"/>
      <c r="I2" s="525"/>
      <c r="J2" s="525"/>
      <c r="K2" s="55"/>
      <c r="L2" s="378" t="s">
        <v>148</v>
      </c>
      <c r="M2" s="374" t="s">
        <v>169</v>
      </c>
      <c r="N2" s="390" t="s">
        <v>152</v>
      </c>
      <c r="O2" s="385" t="s">
        <v>158</v>
      </c>
      <c r="P2" s="513"/>
      <c r="Q2" s="514"/>
      <c r="R2" s="514"/>
      <c r="S2" s="515"/>
      <c r="T2"/>
      <c r="AA2" s="538"/>
      <c r="AB2" s="539"/>
      <c r="AC2" s="539"/>
      <c r="AD2" s="540"/>
      <c r="AK2"/>
      <c r="AL2"/>
      <c r="AM2"/>
      <c r="AN2"/>
      <c r="AO2"/>
    </row>
    <row r="3" spans="1:47" ht="45" customHeight="1" thickBot="1">
      <c r="A3" s="3" t="s">
        <v>28</v>
      </c>
      <c r="B3" s="519"/>
      <c r="C3" s="520"/>
      <c r="D3" s="92"/>
      <c r="E3" s="526"/>
      <c r="F3" s="526"/>
      <c r="G3" s="526"/>
      <c r="H3" s="526"/>
      <c r="I3" s="526"/>
      <c r="J3" s="526"/>
      <c r="K3" s="246"/>
      <c r="L3" s="353" t="s">
        <v>17</v>
      </c>
      <c r="M3" s="379">
        <v>0.312</v>
      </c>
      <c r="N3" s="386" t="s">
        <v>153</v>
      </c>
      <c r="O3" s="417">
        <v>0.63500000000000001</v>
      </c>
      <c r="P3" s="516"/>
      <c r="Q3" s="517"/>
      <c r="R3" s="517"/>
      <c r="S3" s="518"/>
      <c r="T3"/>
      <c r="U3" s="317"/>
      <c r="AA3" s="543" t="s">
        <v>61</v>
      </c>
      <c r="AB3" s="542" t="s">
        <v>23</v>
      </c>
      <c r="AC3" s="542" t="s">
        <v>24</v>
      </c>
      <c r="AD3" s="541" t="s">
        <v>62</v>
      </c>
      <c r="AK3"/>
      <c r="AL3"/>
      <c r="AM3"/>
      <c r="AN3"/>
      <c r="AO3"/>
    </row>
    <row r="4" spans="1:47" ht="57.75" customHeight="1">
      <c r="A4" s="3" t="s">
        <v>12</v>
      </c>
      <c r="B4" s="521"/>
      <c r="C4" s="522"/>
      <c r="D4" s="72"/>
      <c r="E4" s="527" t="s">
        <v>50</v>
      </c>
      <c r="F4" s="528"/>
      <c r="G4" s="528"/>
      <c r="H4" s="529" t="s">
        <v>94</v>
      </c>
      <c r="I4" s="529"/>
      <c r="J4" s="530"/>
      <c r="K4"/>
      <c r="L4" s="354" t="s">
        <v>67</v>
      </c>
      <c r="M4" s="380">
        <v>0.312</v>
      </c>
      <c r="N4" s="387" t="s">
        <v>154</v>
      </c>
      <c r="O4" s="418">
        <v>0.54</v>
      </c>
      <c r="P4" s="368" t="s">
        <v>61</v>
      </c>
      <c r="Q4" s="367" t="s">
        <v>139</v>
      </c>
      <c r="R4" s="367" t="s">
        <v>140</v>
      </c>
      <c r="S4" s="370" t="s">
        <v>146</v>
      </c>
      <c r="T4"/>
      <c r="U4" s="317"/>
      <c r="AA4" s="543"/>
      <c r="AB4" s="542"/>
      <c r="AC4" s="542"/>
      <c r="AD4" s="541"/>
      <c r="AK4"/>
      <c r="AL4"/>
      <c r="AM4"/>
      <c r="AN4"/>
      <c r="AO4"/>
    </row>
    <row r="5" spans="1:47" ht="23.25" customHeight="1" thickBot="1">
      <c r="B5" s="523"/>
      <c r="C5" s="524"/>
      <c r="D5" s="72"/>
      <c r="E5" s="572" t="s">
        <v>49</v>
      </c>
      <c r="F5" s="573"/>
      <c r="G5" s="573"/>
      <c r="H5" s="573"/>
      <c r="I5" s="573"/>
      <c r="J5" s="574"/>
      <c r="K5"/>
      <c r="L5" s="354" t="s">
        <v>18</v>
      </c>
      <c r="M5" s="381">
        <v>0.33200000000000002</v>
      </c>
      <c r="N5" s="387" t="s">
        <v>155</v>
      </c>
      <c r="O5" s="419">
        <v>0.39500000000000002</v>
      </c>
      <c r="P5" s="369"/>
      <c r="Q5" s="366">
        <f>P5*0.12</f>
        <v>0</v>
      </c>
      <c r="R5" s="366">
        <f>P5*0.09</f>
        <v>0</v>
      </c>
      <c r="S5" s="375">
        <f>P5*0.03</f>
        <v>0</v>
      </c>
      <c r="T5"/>
      <c r="U5" s="317"/>
      <c r="W5" s="10"/>
      <c r="AA5" s="70"/>
      <c r="AB5" s="69">
        <f>AA5*0.12</f>
        <v>0</v>
      </c>
      <c r="AC5" s="69">
        <f>AA5*0.09</f>
        <v>0</v>
      </c>
      <c r="AD5" s="376">
        <f>AA5*0.03</f>
        <v>0</v>
      </c>
      <c r="AE5" s="68"/>
      <c r="AK5"/>
      <c r="AL5"/>
      <c r="AM5"/>
      <c r="AN5"/>
      <c r="AO5"/>
    </row>
    <row r="6" spans="1:47" ht="21.95" customHeight="1">
      <c r="A6" s="3" t="s">
        <v>1</v>
      </c>
      <c r="B6" s="591"/>
      <c r="C6" s="592"/>
      <c r="D6" s="373"/>
      <c r="E6" s="572"/>
      <c r="F6" s="573"/>
      <c r="G6" s="573"/>
      <c r="H6" s="573"/>
      <c r="I6" s="573"/>
      <c r="J6" s="574"/>
      <c r="K6"/>
      <c r="L6" s="354" t="s">
        <v>59</v>
      </c>
      <c r="M6" s="381">
        <v>0.11600000000000001</v>
      </c>
      <c r="N6" s="387" t="s">
        <v>156</v>
      </c>
      <c r="O6" s="419">
        <v>0.26</v>
      </c>
      <c r="P6" s="585" t="s">
        <v>119</v>
      </c>
      <c r="Q6" s="586"/>
      <c r="R6" s="586"/>
      <c r="S6" s="587"/>
      <c r="T6"/>
      <c r="AA6" s="585" t="s">
        <v>119</v>
      </c>
      <c r="AB6" s="586"/>
      <c r="AC6" s="586"/>
      <c r="AD6" s="587"/>
      <c r="AK6"/>
      <c r="AL6"/>
      <c r="AM6"/>
      <c r="AN6"/>
      <c r="AO6"/>
    </row>
    <row r="7" spans="1:47" ht="21.95" customHeight="1" thickBot="1">
      <c r="A7" s="3" t="s">
        <v>2</v>
      </c>
      <c r="B7" s="570"/>
      <c r="C7" s="571"/>
      <c r="D7" s="372"/>
      <c r="E7" s="572"/>
      <c r="F7" s="573"/>
      <c r="G7" s="573"/>
      <c r="H7" s="573"/>
      <c r="I7" s="573"/>
      <c r="J7" s="574"/>
      <c r="K7"/>
      <c r="L7" s="318" t="s">
        <v>60</v>
      </c>
      <c r="M7" s="382">
        <v>0</v>
      </c>
      <c r="N7" s="388" t="s">
        <v>157</v>
      </c>
      <c r="O7" s="389"/>
      <c r="P7" s="588"/>
      <c r="Q7" s="589"/>
      <c r="R7" s="589"/>
      <c r="S7" s="590"/>
      <c r="T7"/>
      <c r="AA7" s="588"/>
      <c r="AB7" s="589"/>
      <c r="AC7" s="589"/>
      <c r="AD7" s="590"/>
      <c r="AK7"/>
      <c r="AL7"/>
      <c r="AM7"/>
      <c r="AN7"/>
      <c r="AO7"/>
    </row>
    <row r="8" spans="1:47" ht="21.95" customHeight="1" thickBot="1">
      <c r="A8" s="3" t="s">
        <v>151</v>
      </c>
      <c r="B8" s="595"/>
      <c r="C8" s="596"/>
      <c r="D8" s="197"/>
      <c r="E8" s="582" t="s">
        <v>4</v>
      </c>
      <c r="F8" s="583"/>
      <c r="G8" s="583"/>
      <c r="H8" s="583"/>
      <c r="I8" s="584"/>
      <c r="J8" s="582" t="s">
        <v>5</v>
      </c>
      <c r="K8" s="583"/>
      <c r="L8" s="583"/>
      <c r="M8" s="583"/>
      <c r="N8" s="584"/>
      <c r="O8" s="582" t="s">
        <v>6</v>
      </c>
      <c r="P8" s="583"/>
      <c r="Q8" s="583"/>
      <c r="R8" s="583"/>
      <c r="S8" s="583"/>
      <c r="T8" s="582" t="s">
        <v>7</v>
      </c>
      <c r="U8" s="583"/>
      <c r="V8" s="583"/>
      <c r="W8" s="583"/>
      <c r="X8" s="584"/>
      <c r="Y8" s="582" t="s">
        <v>8</v>
      </c>
      <c r="Z8" s="583"/>
      <c r="AA8" s="583"/>
      <c r="AB8" s="583"/>
      <c r="AC8" s="584"/>
      <c r="AD8" s="377"/>
      <c r="AE8" s="8"/>
      <c r="AF8" s="1"/>
      <c r="AG8"/>
      <c r="AH8" s="305"/>
      <c r="AI8" s="544"/>
      <c r="AJ8" s="544"/>
      <c r="AK8" s="544"/>
      <c r="AL8" s="544"/>
      <c r="AM8" s="544"/>
      <c r="AN8" s="544"/>
      <c r="AO8" s="544"/>
      <c r="AP8" s="544"/>
    </row>
    <row r="9" spans="1:47" ht="21.95" customHeight="1" thickBot="1">
      <c r="A9" s="196" t="s">
        <v>13</v>
      </c>
      <c r="B9" s="599"/>
      <c r="C9" s="600"/>
      <c r="D9" s="304" t="s">
        <v>120</v>
      </c>
      <c r="E9" s="363"/>
      <c r="F9" s="364"/>
      <c r="G9" s="364"/>
      <c r="H9" s="364"/>
      <c r="I9" s="364"/>
      <c r="J9" s="601"/>
      <c r="K9" s="602"/>
      <c r="L9" s="602"/>
      <c r="M9" s="602"/>
      <c r="N9" s="602"/>
      <c r="O9" s="545"/>
      <c r="P9" s="546"/>
      <c r="Q9" s="546"/>
      <c r="R9" s="546"/>
      <c r="S9" s="547"/>
      <c r="T9" s="545"/>
      <c r="U9" s="546"/>
      <c r="V9" s="546"/>
      <c r="W9" s="546"/>
      <c r="X9" s="547"/>
      <c r="Y9" s="545"/>
      <c r="Z9" s="546"/>
      <c r="AA9" s="546"/>
      <c r="AB9" s="546"/>
      <c r="AC9" s="547"/>
      <c r="AD9"/>
      <c r="AE9" s="8"/>
      <c r="AF9" s="1"/>
      <c r="AG9"/>
      <c r="AH9" s="305"/>
      <c r="AI9" s="305"/>
      <c r="AJ9" s="305"/>
      <c r="AK9" s="305"/>
      <c r="AL9" s="305"/>
      <c r="AM9" s="305"/>
      <c r="AN9" s="305"/>
      <c r="AO9" s="305"/>
      <c r="AP9" s="305"/>
    </row>
    <row r="10" spans="1:47" ht="30" customHeight="1" thickBot="1">
      <c r="A10" s="201" t="s">
        <v>3</v>
      </c>
      <c r="B10" s="202" t="s">
        <v>16</v>
      </c>
      <c r="C10" s="316" t="s">
        <v>138</v>
      </c>
      <c r="D10" s="202" t="s">
        <v>63</v>
      </c>
      <c r="E10" s="350" t="s">
        <v>117</v>
      </c>
      <c r="F10" s="163" t="s">
        <v>142</v>
      </c>
      <c r="G10" s="165" t="s">
        <v>27</v>
      </c>
      <c r="H10" s="166" t="s">
        <v>26</v>
      </c>
      <c r="I10" s="166" t="s">
        <v>25</v>
      </c>
      <c r="J10" s="171" t="s">
        <v>63</v>
      </c>
      <c r="K10" s="164" t="s">
        <v>142</v>
      </c>
      <c r="L10" s="165" t="s">
        <v>27</v>
      </c>
      <c r="M10" s="166" t="s">
        <v>26</v>
      </c>
      <c r="N10" s="166" t="s">
        <v>25</v>
      </c>
      <c r="O10" s="171" t="s">
        <v>63</v>
      </c>
      <c r="P10" s="164" t="s">
        <v>142</v>
      </c>
      <c r="Q10" s="165" t="s">
        <v>27</v>
      </c>
      <c r="R10" s="166" t="s">
        <v>26</v>
      </c>
      <c r="S10" s="166" t="s">
        <v>25</v>
      </c>
      <c r="T10" s="171" t="s">
        <v>63</v>
      </c>
      <c r="U10" s="164" t="s">
        <v>142</v>
      </c>
      <c r="V10" s="165" t="s">
        <v>27</v>
      </c>
      <c r="W10" s="166" t="s">
        <v>26</v>
      </c>
      <c r="X10" s="166" t="s">
        <v>25</v>
      </c>
      <c r="Y10" s="171" t="s">
        <v>63</v>
      </c>
      <c r="Z10" s="164" t="s">
        <v>142</v>
      </c>
      <c r="AA10" s="165" t="s">
        <v>27</v>
      </c>
      <c r="AB10" s="166" t="s">
        <v>26</v>
      </c>
      <c r="AC10" s="166" t="s">
        <v>25</v>
      </c>
      <c r="AD10" s="173" t="s">
        <v>40</v>
      </c>
      <c r="AE10" s="172" t="s">
        <v>33</v>
      </c>
      <c r="AF10" s="170" t="s">
        <v>34</v>
      </c>
      <c r="AG10" s="170" t="s">
        <v>35</v>
      </c>
      <c r="AH10" s="170" t="s">
        <v>36</v>
      </c>
      <c r="AI10" s="6"/>
      <c r="AJ10" s="73"/>
      <c r="AK10"/>
      <c r="AL10" s="93"/>
      <c r="AM10" s="93"/>
      <c r="AN10" s="93"/>
      <c r="AO10" s="93"/>
      <c r="AP10" s="93"/>
      <c r="AQ10" s="93"/>
      <c r="AR10" s="93"/>
      <c r="AS10" s="93"/>
      <c r="AT10" s="93"/>
      <c r="AU10" s="93"/>
    </row>
    <row r="11" spans="1:47" ht="14.25">
      <c r="A11" s="198">
        <f>B1</f>
        <v>0</v>
      </c>
      <c r="B11" s="199" t="s">
        <v>17</v>
      </c>
      <c r="C11" s="199" t="s">
        <v>140</v>
      </c>
      <c r="D11" s="213"/>
      <c r="E11" s="200">
        <v>0</v>
      </c>
      <c r="F11" s="174"/>
      <c r="G11" s="167">
        <f>IF(FedPersonnel[[#This Row],[Column5]]&gt;0, FedPersonnel[[#This Row],[Column5]]/INDEX('Month Lookup'!$B$22:$B$24, MATCH(FedPersonnel[[#This Row],[Column46]], 'Month Lookup'!$A$22:$A$24, 0)), 0)</f>
        <v>0</v>
      </c>
      <c r="H11" s="208">
        <f>ROUNDUP('Non-Federal Detail'!$D11*'Non-Federal Detail'!$G11, 0)</f>
        <v>0</v>
      </c>
      <c r="I11" s="208">
        <f>_xlfn.IFNA(FedPersonnel[[#This Row],[Column9]]*VLOOKUP(FedPersonnel[[#This Row],[Column2]], FringeRates[#All], 2, FALSE), 0)</f>
        <v>0</v>
      </c>
      <c r="J11" s="218">
        <f>FedPersonnel[[#This Row],[Column3]]*(1+FedPersonnel[[#This Row],[Column4]])</f>
        <v>0</v>
      </c>
      <c r="K11" s="175"/>
      <c r="L11" s="167">
        <f>IF(FedPersonnel[[#This Row],[Column12]]&gt;0, FedPersonnel[[#This Row],[Column12]]/INDEX('Month Lookup'!$B$22:$B$24, MATCH(FedPersonnel[[#This Row],[Column46]], 'Month Lookup'!$A$22:$A$24, 0)), 0)</f>
        <v>0</v>
      </c>
      <c r="M11" s="208">
        <f>ROUNDUP(FedPersonnel[[#This Row],[Column11]]*FedPersonnel[[#This Row],[Column15]], 0)</f>
        <v>0</v>
      </c>
      <c r="N11" s="208">
        <f>_xlfn.IFNA(FedPersonnel[[#This Row],[Column16]]*VLOOKUP(FedPersonnel[[#This Row],[Column2]], FringeRates[#All], 2, FALSE), 0)</f>
        <v>0</v>
      </c>
      <c r="O11" s="218">
        <f>FedPersonnel[[#This Row],[Column11]]*(1+FedPersonnel[[#This Row],[Column4]])</f>
        <v>0</v>
      </c>
      <c r="P11" s="175"/>
      <c r="Q11" s="167">
        <f>IF(FedPersonnel[[#This Row],[Column19]]&gt;0, FedPersonnel[[#This Row],[Column19]]/INDEX('Month Lookup'!$B$22:$B$24, MATCH(FedPersonnel[[#This Row],[Column46]], 'Month Lookup'!$A$22:$A$24, 0)), 0)</f>
        <v>0</v>
      </c>
      <c r="R11" s="208">
        <f>ROUNDUP(FedPersonnel[[#This Row],[Column18]]*FedPersonnel[[#This Row],[Column22]], 0)</f>
        <v>0</v>
      </c>
      <c r="S11" s="208">
        <f>_xlfn.IFNA(FedPersonnel[[#This Row],[Column23]]*VLOOKUP(FedPersonnel[[#This Row],[Column2]], FringeRates[#All], 2, FALSE), 0)</f>
        <v>0</v>
      </c>
      <c r="T11" s="218">
        <f>FedPersonnel[[#This Row],[Column18]]*(1+FedPersonnel[[#This Row],[Column4]])</f>
        <v>0</v>
      </c>
      <c r="U11" s="175"/>
      <c r="V11" s="167">
        <f>IF(FedPersonnel[[#This Row],[Column26]]&gt;0, FedPersonnel[[#This Row],[Column26]]/INDEX('Month Lookup'!$B$22:$B$24, MATCH(FedPersonnel[[#This Row],[Column46]], 'Month Lookup'!$A$22:$A$24, 0)), 0)</f>
        <v>0</v>
      </c>
      <c r="W11" s="208">
        <f>ROUNDUP(FedPersonnel[[#This Row],[Column25]]*FedPersonnel[[#This Row],[Column27]], 0)</f>
        <v>0</v>
      </c>
      <c r="X11" s="208">
        <f>_xlfn.IFNA(FedPersonnel[[#This Row],[Column28]]*VLOOKUP(FedPersonnel[[#This Row],[Column2]], FringeRates[#All], 2, FALSE), 0)</f>
        <v>0</v>
      </c>
      <c r="Y11" s="218">
        <f>FedPersonnel[[#This Row],[Column25]]*(1+FedPersonnel[[#This Row],[Column4]])</f>
        <v>0</v>
      </c>
      <c r="Z11" s="176"/>
      <c r="AA11" s="167">
        <f>IF(FedPersonnel[[#This Row],[Column33]]&gt;0, FedPersonnel[[#This Row],[Column33]]/INDEX('Month Lookup'!$B$22:$B$24, MATCH(FedPersonnel[[#This Row],[Column46]], 'Month Lookup'!$A$22:$A$24, 0)), 0)</f>
        <v>0</v>
      </c>
      <c r="AB11" s="208">
        <f>ROUNDUP(FedPersonnel[[#This Row],[Column32]]*FedPersonnel[[#This Row],[Column34]], 0)</f>
        <v>0</v>
      </c>
      <c r="AC11" s="325">
        <f>_xlfn.IFNA(FedPersonnel[[#This Row],[Column35]]*VLOOKUP(FedPersonnel[[#This Row],[Column2]], FringeRates[#All], 2, FALSE), 0)</f>
        <v>0</v>
      </c>
      <c r="AD11" s="307">
        <f>SUM(FedPersonnel[[#This Row],[Column9]],FedPersonnel[[#This Row],[Column10]],FedPersonnel[[#This Row],[Column16]:[Column17]],FedPersonnel[[#This Row],[Column23]:[Column24]],FedPersonnel[[#This Row],[Column28]:[Column29]],FedPersonnel[[#This Row],[Column35]:[Column36]])</f>
        <v>0</v>
      </c>
      <c r="AE11" s="328">
        <f>IF(FedPersonnel[[#This Row],[Column8]]=FedPersonnel[[#This Row],[Column15]], 1, 0)</f>
        <v>1</v>
      </c>
      <c r="AF11" s="329">
        <f>IF(FedPersonnel[[#This Row],[Column15]]=FedPersonnel[[#This Row],[Column22]], 1, 0)</f>
        <v>1</v>
      </c>
      <c r="AG11" s="328">
        <f>IF(FedPersonnel[[#This Row],[Column22]]=FedPersonnel[[#This Row],[Column27]], 1, 0)</f>
        <v>1</v>
      </c>
      <c r="AH11" s="328">
        <f>IF(FedPersonnel[[#This Row],[Column27]]=FedPersonnel[[#This Row],[Column34]], 1, 0)</f>
        <v>1</v>
      </c>
      <c r="AI11" s="93"/>
      <c r="AJ11" s="93"/>
      <c r="AK11" s="93"/>
      <c r="AL11" s="93"/>
      <c r="AM11" s="92"/>
      <c r="AN11" s="92"/>
      <c r="AO11" s="92"/>
      <c r="AP11" s="92"/>
    </row>
    <row r="12" spans="1:47" ht="14.25">
      <c r="A12" s="186"/>
      <c r="B12" s="177"/>
      <c r="C12" s="177"/>
      <c r="D12" s="214"/>
      <c r="E12" s="178">
        <v>0</v>
      </c>
      <c r="F12" s="174"/>
      <c r="G12" s="167">
        <f>IF(FedPersonnel[[#This Row],[Column5]]&gt;0, FedPersonnel[[#This Row],[Column5]]/INDEX('Month Lookup'!$B$22:$B$24, MATCH(FedPersonnel[[#This Row],[Column46]], 'Month Lookup'!$A$22:$A$24, 0)), 0)</f>
        <v>0</v>
      </c>
      <c r="H12" s="208">
        <f>ROUNDUP('Non-Federal Detail'!$D12*'Non-Federal Detail'!$G12, 0)</f>
        <v>0</v>
      </c>
      <c r="I12" s="208">
        <f>_xlfn.IFNA(FedPersonnel[[#This Row],[Column9]]*VLOOKUP(FedPersonnel[[#This Row],[Column2]], FringeRates[#All], 2, FALSE), 0)</f>
        <v>0</v>
      </c>
      <c r="J12" s="218">
        <f>FedPersonnel[[#This Row],[Column3]]*(1+FedPersonnel[[#This Row],[Column4]])</f>
        <v>0</v>
      </c>
      <c r="K12" s="175"/>
      <c r="L12" s="167">
        <f>IF(FedPersonnel[[#This Row],[Column12]]&gt;0, FedPersonnel[[#This Row],[Column12]]/INDEX('Month Lookup'!$B$22:$B$24, MATCH(FedPersonnel[[#This Row],[Column46]], 'Month Lookup'!$A$22:$A$24, 0)), 0)</f>
        <v>0</v>
      </c>
      <c r="M12" s="208">
        <f>ROUNDUP(FedPersonnel[[#This Row],[Column11]]*FedPersonnel[[#This Row],[Column15]], 0)</f>
        <v>0</v>
      </c>
      <c r="N12" s="208">
        <f>_xlfn.IFNA(FedPersonnel[[#This Row],[Column16]]*VLOOKUP(FedPersonnel[[#This Row],[Column2]], FringeRates[#All], 2, FALSE), 0)</f>
        <v>0</v>
      </c>
      <c r="O12" s="218">
        <f>FedPersonnel[[#This Row],[Column11]]*(1+FedPersonnel[[#This Row],[Column4]])</f>
        <v>0</v>
      </c>
      <c r="P12" s="175"/>
      <c r="Q12" s="167">
        <f>IF(FedPersonnel[[#This Row],[Column19]]&gt;0, FedPersonnel[[#This Row],[Column19]]/INDEX('Month Lookup'!$B$22:$B$24, MATCH(FedPersonnel[[#This Row],[Column46]], 'Month Lookup'!$A$22:$A$24, 0)), 0)</f>
        <v>0</v>
      </c>
      <c r="R12" s="208">
        <f>ROUNDUP(FedPersonnel[[#This Row],[Column18]]*FedPersonnel[[#This Row],[Column22]], 0)</f>
        <v>0</v>
      </c>
      <c r="S12" s="208">
        <f>_xlfn.IFNA(FedPersonnel[[#This Row],[Column23]]*VLOOKUP(FedPersonnel[[#This Row],[Column2]], FringeRates[#All], 2, FALSE), 0)</f>
        <v>0</v>
      </c>
      <c r="T12" s="218">
        <f>FedPersonnel[[#This Row],[Column18]]*(1+FedPersonnel[[#This Row],[Column4]])</f>
        <v>0</v>
      </c>
      <c r="U12" s="175"/>
      <c r="V12" s="167">
        <f>IF(FedPersonnel[[#This Row],[Column26]]&gt;0, FedPersonnel[[#This Row],[Column26]]/INDEX('Month Lookup'!$B$22:$B$24, MATCH(FedPersonnel[[#This Row],[Column46]], 'Month Lookup'!$A$22:$A$24, 0)), 0)</f>
        <v>0</v>
      </c>
      <c r="W12" s="208">
        <f>ROUNDUP(FedPersonnel[[#This Row],[Column25]]*FedPersonnel[[#This Row],[Column27]], 0)</f>
        <v>0</v>
      </c>
      <c r="X12" s="230">
        <f>_xlfn.IFNA(FedPersonnel[[#This Row],[Column28]]*VLOOKUP(FedPersonnel[[#This Row],[Column2]], FringeRates[#All], 2, FALSE), 0)</f>
        <v>0</v>
      </c>
      <c r="Y12" s="228">
        <f>'Non-Federal Detail'!$T12*(1+'Non-Federal Detail'!$E12)</f>
        <v>0</v>
      </c>
      <c r="Z12" s="176"/>
      <c r="AA12" s="167">
        <f>IF(FedPersonnel[[#This Row],[Column33]]&gt;0, FedPersonnel[[#This Row],[Column33]]/INDEX('Month Lookup'!$B$22:$B$24, MATCH(FedPersonnel[[#This Row],[Column46]], 'Month Lookup'!$A$22:$A$24, 0)), 0)</f>
        <v>0</v>
      </c>
      <c r="AB12" s="208">
        <f>ROUNDUP(FedPersonnel[[#This Row],[Column32]]*FedPersonnel[[#This Row],[Column34]], 0)</f>
        <v>0</v>
      </c>
      <c r="AC12" s="325">
        <f>_xlfn.IFNA(FedPersonnel[[#This Row],[Column35]]*VLOOKUP(FedPersonnel[[#This Row],[Column2]], FringeRates[#All], 2, FALSE), 0)</f>
        <v>0</v>
      </c>
      <c r="AD12" s="307">
        <f>SUM(FedPersonnel[[#This Row],[Column9]],FedPersonnel[[#This Row],[Column10]],FedPersonnel[[#This Row],[Column16]:[Column17]],FedPersonnel[[#This Row],[Column23]:[Column24]],FedPersonnel[[#This Row],[Column28]:[Column29]],FedPersonnel[[#This Row],[Column35]:[Column36]])</f>
        <v>0</v>
      </c>
      <c r="AE12" s="328">
        <f>IF(FedPersonnel[[#This Row],[Column8]]=FedPersonnel[[#This Row],[Column15]], 1, 0)</f>
        <v>1</v>
      </c>
      <c r="AF12" s="329">
        <f>IF(FedPersonnel[[#This Row],[Column15]]=FedPersonnel[[#This Row],[Column22]], 1, 0)</f>
        <v>1</v>
      </c>
      <c r="AG12" s="329">
        <f>IF(FedPersonnel[[#This Row],[Column22]]=FedPersonnel[[#This Row],[Column27]], 1, 0)</f>
        <v>1</v>
      </c>
      <c r="AH12" s="329">
        <f>IF(FedPersonnel[[#This Row],[Column27]]=FedPersonnel[[#This Row],[Column34]], 1, 0)</f>
        <v>1</v>
      </c>
      <c r="AI12" s="93"/>
      <c r="AJ12" s="93"/>
      <c r="AK12" s="93"/>
      <c r="AL12" s="93"/>
      <c r="AM12" s="92"/>
      <c r="AN12" s="92"/>
      <c r="AO12" s="92"/>
      <c r="AP12" s="92"/>
    </row>
    <row r="13" spans="1:47" ht="14.25">
      <c r="A13" s="186"/>
      <c r="B13" s="177"/>
      <c r="C13" s="177"/>
      <c r="D13" s="214"/>
      <c r="E13" s="178">
        <v>0</v>
      </c>
      <c r="F13" s="174"/>
      <c r="G13" s="167">
        <f>IF(FedPersonnel[[#This Row],[Column5]]&gt;0, FedPersonnel[[#This Row],[Column5]]/INDEX('Month Lookup'!$B$22:$B$24, MATCH(FedPersonnel[[#This Row],[Column46]], 'Month Lookup'!$A$22:$A$24, 0)), 0)</f>
        <v>0</v>
      </c>
      <c r="H13" s="208">
        <f>ROUNDUP('Non-Federal Detail'!$D13*'Non-Federal Detail'!$G13, 0)</f>
        <v>0</v>
      </c>
      <c r="I13" s="208">
        <f>_xlfn.IFNA(FedPersonnel[[#This Row],[Column9]]*VLOOKUP(FedPersonnel[[#This Row],[Column2]], FringeRates[#All], 2, FALSE), 0)</f>
        <v>0</v>
      </c>
      <c r="J13" s="218">
        <f>FedPersonnel[[#This Row],[Column3]]*(1+FedPersonnel[[#This Row],[Column4]])</f>
        <v>0</v>
      </c>
      <c r="K13" s="175"/>
      <c r="L13" s="167">
        <f>IF(FedPersonnel[[#This Row],[Column12]]&gt;0, FedPersonnel[[#This Row],[Column12]]/INDEX('Month Lookup'!$B$22:$B$24, MATCH(FedPersonnel[[#This Row],[Column46]], 'Month Lookup'!$A$22:$A$24, 0)), 0)</f>
        <v>0</v>
      </c>
      <c r="M13" s="208">
        <f>ROUNDUP(FedPersonnel[[#This Row],[Column11]]*FedPersonnel[[#This Row],[Column15]], 0)</f>
        <v>0</v>
      </c>
      <c r="N13" s="208">
        <f>_xlfn.IFNA(FedPersonnel[[#This Row],[Column16]]*VLOOKUP(FedPersonnel[[#This Row],[Column2]], FringeRates[#All], 2, FALSE), 0)</f>
        <v>0</v>
      </c>
      <c r="O13" s="218">
        <f>FedPersonnel[[#This Row],[Column11]]*(1+FedPersonnel[[#This Row],[Column4]])</f>
        <v>0</v>
      </c>
      <c r="P13" s="175"/>
      <c r="Q13" s="167">
        <f>IF(FedPersonnel[[#This Row],[Column19]]&gt;0, FedPersonnel[[#This Row],[Column19]]/INDEX('Month Lookup'!$B$22:$B$24, MATCH(FedPersonnel[[#This Row],[Column46]], 'Month Lookup'!$A$22:$A$24, 0)), 0)</f>
        <v>0</v>
      </c>
      <c r="R13" s="208">
        <f>ROUNDUP(FedPersonnel[[#This Row],[Column18]]*FedPersonnel[[#This Row],[Column22]], 0)</f>
        <v>0</v>
      </c>
      <c r="S13" s="208">
        <f>_xlfn.IFNA(FedPersonnel[[#This Row],[Column23]]*VLOOKUP(FedPersonnel[[#This Row],[Column2]], FringeRates[#All], 2, FALSE), 0)</f>
        <v>0</v>
      </c>
      <c r="T13" s="218">
        <f>FedPersonnel[[#This Row],[Column18]]*(1+FedPersonnel[[#This Row],[Column4]])</f>
        <v>0</v>
      </c>
      <c r="U13" s="175"/>
      <c r="V13" s="167">
        <f>IF(FedPersonnel[[#This Row],[Column26]]&gt;0, FedPersonnel[[#This Row],[Column26]]/INDEX('Month Lookup'!$B$22:$B$24, MATCH(FedPersonnel[[#This Row],[Column46]], 'Month Lookup'!$A$22:$A$24, 0)), 0)</f>
        <v>0</v>
      </c>
      <c r="W13" s="208">
        <f>ROUNDUP(FedPersonnel[[#This Row],[Column25]]*FedPersonnel[[#This Row],[Column27]], 0)</f>
        <v>0</v>
      </c>
      <c r="X13" s="230">
        <f>_xlfn.IFNA(FedPersonnel[[#This Row],[Column28]]*VLOOKUP(FedPersonnel[[#This Row],[Column2]], FringeRates[#All], 2, FALSE), 0)</f>
        <v>0</v>
      </c>
      <c r="Y13" s="228">
        <f>'Non-Federal Detail'!$T13*(1+'Non-Federal Detail'!$E13)</f>
        <v>0</v>
      </c>
      <c r="Z13" s="176"/>
      <c r="AA13" s="167">
        <f>IF(FedPersonnel[[#This Row],[Column33]]&gt;0, FedPersonnel[[#This Row],[Column33]]/INDEX('Month Lookup'!$B$22:$B$24, MATCH(FedPersonnel[[#This Row],[Column46]], 'Month Lookup'!$A$22:$A$24, 0)), 0)</f>
        <v>0</v>
      </c>
      <c r="AB13" s="208">
        <f>ROUNDUP(FedPersonnel[[#This Row],[Column32]]*FedPersonnel[[#This Row],[Column34]], 0)</f>
        <v>0</v>
      </c>
      <c r="AC13" s="325">
        <f>_xlfn.IFNA(FedPersonnel[[#This Row],[Column35]]*VLOOKUP(FedPersonnel[[#This Row],[Column2]], FringeRates[#All], 2, FALSE), 0)</f>
        <v>0</v>
      </c>
      <c r="AD13" s="307">
        <f>SUM(FedPersonnel[[#This Row],[Column9]],FedPersonnel[[#This Row],[Column10]],FedPersonnel[[#This Row],[Column16]:[Column17]],FedPersonnel[[#This Row],[Column23]:[Column24]],FedPersonnel[[#This Row],[Column28]:[Column29]],FedPersonnel[[#This Row],[Column35]:[Column36]])</f>
        <v>0</v>
      </c>
      <c r="AE13" s="328">
        <f>IF(FedPersonnel[[#This Row],[Column8]]=FedPersonnel[[#This Row],[Column15]], 1, 0)</f>
        <v>1</v>
      </c>
      <c r="AF13" s="329">
        <f>IF(FedPersonnel[[#This Row],[Column15]]=FedPersonnel[[#This Row],[Column22]], 1, 0)</f>
        <v>1</v>
      </c>
      <c r="AG13" s="329">
        <f>IF(FedPersonnel[[#This Row],[Column22]]=FedPersonnel[[#This Row],[Column27]], 1, 0)</f>
        <v>1</v>
      </c>
      <c r="AH13" s="329">
        <f>IF(FedPersonnel[[#This Row],[Column27]]=FedPersonnel[[#This Row],[Column34]], 1, 0)</f>
        <v>1</v>
      </c>
      <c r="AI13" s="93"/>
      <c r="AJ13" s="93"/>
      <c r="AK13" s="93"/>
      <c r="AL13" s="93"/>
      <c r="AM13" s="92"/>
      <c r="AN13" s="92"/>
      <c r="AO13" s="92"/>
      <c r="AP13" s="92"/>
    </row>
    <row r="14" spans="1:47" ht="14.25">
      <c r="A14" s="186"/>
      <c r="B14" s="177"/>
      <c r="C14" s="177"/>
      <c r="D14" s="214"/>
      <c r="E14" s="178">
        <v>0</v>
      </c>
      <c r="F14" s="174"/>
      <c r="G14" s="167">
        <f>IF(FedPersonnel[[#This Row],[Column5]]&gt;0, FedPersonnel[[#This Row],[Column5]]/INDEX('Month Lookup'!$B$22:$B$24, MATCH(FedPersonnel[[#This Row],[Column46]], 'Month Lookup'!$A$22:$A$24, 0)), 0)</f>
        <v>0</v>
      </c>
      <c r="H14" s="208">
        <f>ROUNDUP('Non-Federal Detail'!$D14*'Non-Federal Detail'!$G14, 0)</f>
        <v>0</v>
      </c>
      <c r="I14" s="208">
        <f>_xlfn.IFNA(FedPersonnel[[#This Row],[Column9]]*VLOOKUP(FedPersonnel[[#This Row],[Column2]], FringeRates[#All], 2, FALSE), 0)</f>
        <v>0</v>
      </c>
      <c r="J14" s="218">
        <f>FedPersonnel[[#This Row],[Column3]]*(1+FedPersonnel[[#This Row],[Column4]])</f>
        <v>0</v>
      </c>
      <c r="K14" s="175"/>
      <c r="L14" s="167">
        <f>IF(FedPersonnel[[#This Row],[Column12]]&gt;0, FedPersonnel[[#This Row],[Column12]]/INDEX('Month Lookup'!$B$22:$B$24, MATCH(FedPersonnel[[#This Row],[Column46]], 'Month Lookup'!$A$22:$A$24, 0)), 0)</f>
        <v>0</v>
      </c>
      <c r="M14" s="208">
        <f>ROUNDUP(FedPersonnel[[#This Row],[Column11]]*FedPersonnel[[#This Row],[Column15]], 0)</f>
        <v>0</v>
      </c>
      <c r="N14" s="208">
        <f>_xlfn.IFNA(FedPersonnel[[#This Row],[Column16]]*VLOOKUP(FedPersonnel[[#This Row],[Column2]], FringeRates[#All], 2, FALSE), 0)</f>
        <v>0</v>
      </c>
      <c r="O14" s="218">
        <f>FedPersonnel[[#This Row],[Column11]]*(1+FedPersonnel[[#This Row],[Column4]])</f>
        <v>0</v>
      </c>
      <c r="P14" s="175"/>
      <c r="Q14" s="167">
        <f>IF(FedPersonnel[[#This Row],[Column19]]&gt;0, FedPersonnel[[#This Row],[Column19]]/INDEX('Month Lookup'!$B$22:$B$24, MATCH(FedPersonnel[[#This Row],[Column46]], 'Month Lookup'!$A$22:$A$24, 0)), 0)</f>
        <v>0</v>
      </c>
      <c r="R14" s="208">
        <f>ROUNDUP(FedPersonnel[[#This Row],[Column18]]*FedPersonnel[[#This Row],[Column22]], 0)</f>
        <v>0</v>
      </c>
      <c r="S14" s="208">
        <f>_xlfn.IFNA(FedPersonnel[[#This Row],[Column23]]*VLOOKUP(FedPersonnel[[#This Row],[Column2]], FringeRates[#All], 2, FALSE), 0)</f>
        <v>0</v>
      </c>
      <c r="T14" s="218">
        <f>FedPersonnel[[#This Row],[Column18]]*(1+FedPersonnel[[#This Row],[Column4]])</f>
        <v>0</v>
      </c>
      <c r="U14" s="175"/>
      <c r="V14" s="167">
        <f>IF(FedPersonnel[[#This Row],[Column26]]&gt;0, FedPersonnel[[#This Row],[Column26]]/INDEX('Month Lookup'!$B$22:$B$24, MATCH(FedPersonnel[[#This Row],[Column46]], 'Month Lookup'!$A$22:$A$24, 0)), 0)</f>
        <v>0</v>
      </c>
      <c r="W14" s="208">
        <f>ROUNDUP(FedPersonnel[[#This Row],[Column25]]*FedPersonnel[[#This Row],[Column27]], 0)</f>
        <v>0</v>
      </c>
      <c r="X14" s="230">
        <f>_xlfn.IFNA(FedPersonnel[[#This Row],[Column28]]*VLOOKUP(FedPersonnel[[#This Row],[Column2]], FringeRates[#All], 2, FALSE), 0)</f>
        <v>0</v>
      </c>
      <c r="Y14" s="228">
        <f>'Non-Federal Detail'!$T14*(1+'Non-Federal Detail'!$E14)</f>
        <v>0</v>
      </c>
      <c r="Z14" s="176"/>
      <c r="AA14" s="167">
        <f>IF(FedPersonnel[[#This Row],[Column33]]&gt;0, FedPersonnel[[#This Row],[Column33]]/INDEX('Month Lookup'!$B$22:$B$24, MATCH(FedPersonnel[[#This Row],[Column46]], 'Month Lookup'!$A$22:$A$24, 0)), 0)</f>
        <v>0</v>
      </c>
      <c r="AB14" s="208">
        <f>ROUNDUP(FedPersonnel[[#This Row],[Column32]]*FedPersonnel[[#This Row],[Column34]], 0)</f>
        <v>0</v>
      </c>
      <c r="AC14" s="325">
        <f>_xlfn.IFNA(FedPersonnel[[#This Row],[Column35]]*VLOOKUP(FedPersonnel[[#This Row],[Column2]], FringeRates[#All], 2, FALSE), 0)</f>
        <v>0</v>
      </c>
      <c r="AD14" s="307">
        <f>SUM(FedPersonnel[[#This Row],[Column9]],FedPersonnel[[#This Row],[Column10]],FedPersonnel[[#This Row],[Column16]:[Column17]],FedPersonnel[[#This Row],[Column23]:[Column24]],FedPersonnel[[#This Row],[Column28]:[Column29]],FedPersonnel[[#This Row],[Column35]:[Column36]])</f>
        <v>0</v>
      </c>
      <c r="AE14" s="328">
        <f>IF(FedPersonnel[[#This Row],[Column8]]=FedPersonnel[[#This Row],[Column15]], 1, 0)</f>
        <v>1</v>
      </c>
      <c r="AF14" s="329">
        <f>IF(FedPersonnel[[#This Row],[Column15]]=FedPersonnel[[#This Row],[Column22]], 1, 0)</f>
        <v>1</v>
      </c>
      <c r="AG14" s="329">
        <f>IF(FedPersonnel[[#This Row],[Column22]]=FedPersonnel[[#This Row],[Column27]], 1, 0)</f>
        <v>1</v>
      </c>
      <c r="AH14" s="329">
        <f>IF(FedPersonnel[[#This Row],[Column27]]=FedPersonnel[[#This Row],[Column34]], 1, 0)</f>
        <v>1</v>
      </c>
      <c r="AI14" s="93"/>
      <c r="AJ14" s="93"/>
      <c r="AK14" s="93"/>
      <c r="AL14" s="93"/>
      <c r="AM14" s="92"/>
      <c r="AN14" s="92"/>
      <c r="AO14" s="92"/>
      <c r="AP14" s="92"/>
    </row>
    <row r="15" spans="1:47" ht="14.25">
      <c r="A15" s="186"/>
      <c r="B15" s="177"/>
      <c r="C15" s="177"/>
      <c r="D15" s="214"/>
      <c r="E15" s="178">
        <v>0</v>
      </c>
      <c r="F15" s="174"/>
      <c r="G15" s="167">
        <f>IF(FedPersonnel[[#This Row],[Column5]]&gt;0, FedPersonnel[[#This Row],[Column5]]/INDEX('Month Lookup'!$B$22:$B$24, MATCH(FedPersonnel[[#This Row],[Column46]], 'Month Lookup'!$A$22:$A$24, 0)), 0)</f>
        <v>0</v>
      </c>
      <c r="H15" s="208">
        <f>ROUNDUP('Non-Federal Detail'!$D15*'Non-Federal Detail'!$G15, 0)</f>
        <v>0</v>
      </c>
      <c r="I15" s="208">
        <f>_xlfn.IFNA(FedPersonnel[[#This Row],[Column9]]*VLOOKUP(FedPersonnel[[#This Row],[Column2]], FringeRates[#All], 2, FALSE), 0)</f>
        <v>0</v>
      </c>
      <c r="J15" s="218">
        <f>FedPersonnel[[#This Row],[Column3]]*(1+FedPersonnel[[#This Row],[Column4]])</f>
        <v>0</v>
      </c>
      <c r="K15" s="175"/>
      <c r="L15" s="167">
        <f>IF(FedPersonnel[[#This Row],[Column12]]&gt;0, FedPersonnel[[#This Row],[Column12]]/INDEX('Month Lookup'!$B$22:$B$24, MATCH(FedPersonnel[[#This Row],[Column46]], 'Month Lookup'!$A$22:$A$24, 0)), 0)</f>
        <v>0</v>
      </c>
      <c r="M15" s="208">
        <f>ROUNDUP(FedPersonnel[[#This Row],[Column11]]*FedPersonnel[[#This Row],[Column15]], 0)</f>
        <v>0</v>
      </c>
      <c r="N15" s="208">
        <f>_xlfn.IFNA(FedPersonnel[[#This Row],[Column16]]*VLOOKUP(FedPersonnel[[#This Row],[Column2]], FringeRates[#All], 2, FALSE), 0)</f>
        <v>0</v>
      </c>
      <c r="O15" s="218">
        <f>FedPersonnel[[#This Row],[Column11]]*(1+FedPersonnel[[#This Row],[Column4]])</f>
        <v>0</v>
      </c>
      <c r="P15" s="175"/>
      <c r="Q15" s="167">
        <f>IF(FedPersonnel[[#This Row],[Column19]]&gt;0, FedPersonnel[[#This Row],[Column19]]/INDEX('Month Lookup'!$B$22:$B$24, MATCH(FedPersonnel[[#This Row],[Column46]], 'Month Lookup'!$A$22:$A$24, 0)), 0)</f>
        <v>0</v>
      </c>
      <c r="R15" s="208">
        <f>ROUNDUP(FedPersonnel[[#This Row],[Column18]]*FedPersonnel[[#This Row],[Column22]], 0)</f>
        <v>0</v>
      </c>
      <c r="S15" s="208">
        <f>_xlfn.IFNA(FedPersonnel[[#This Row],[Column23]]*VLOOKUP(FedPersonnel[[#This Row],[Column2]], FringeRates[#All], 2, FALSE), 0)</f>
        <v>0</v>
      </c>
      <c r="T15" s="218">
        <f>FedPersonnel[[#This Row],[Column18]]*(1+FedPersonnel[[#This Row],[Column4]])</f>
        <v>0</v>
      </c>
      <c r="U15" s="175"/>
      <c r="V15" s="167">
        <f>IF(FedPersonnel[[#This Row],[Column26]]&gt;0, FedPersonnel[[#This Row],[Column26]]/INDEX('Month Lookup'!$B$22:$B$24, MATCH(FedPersonnel[[#This Row],[Column46]], 'Month Lookup'!$A$22:$A$24, 0)), 0)</f>
        <v>0</v>
      </c>
      <c r="W15" s="208">
        <f>ROUNDUP(FedPersonnel[[#This Row],[Column25]]*FedPersonnel[[#This Row],[Column27]], 0)</f>
        <v>0</v>
      </c>
      <c r="X15" s="230">
        <f>_xlfn.IFNA(FedPersonnel[[#This Row],[Column28]]*VLOOKUP(FedPersonnel[[#This Row],[Column2]], FringeRates[#All], 2, FALSE), 0)</f>
        <v>0</v>
      </c>
      <c r="Y15" s="228">
        <f>'Non-Federal Detail'!$T15*(1+'Non-Federal Detail'!$E15)</f>
        <v>0</v>
      </c>
      <c r="Z15" s="176"/>
      <c r="AA15" s="167">
        <f>IF(FedPersonnel[[#This Row],[Column33]]&gt;0, FedPersonnel[[#This Row],[Column33]]/INDEX('Month Lookup'!$B$22:$B$24, MATCH(FedPersonnel[[#This Row],[Column46]], 'Month Lookup'!$A$22:$A$24, 0)), 0)</f>
        <v>0</v>
      </c>
      <c r="AB15" s="208">
        <f>ROUNDUP(FedPersonnel[[#This Row],[Column32]]*FedPersonnel[[#This Row],[Column34]], 0)</f>
        <v>0</v>
      </c>
      <c r="AC15" s="325">
        <f>_xlfn.IFNA(FedPersonnel[[#This Row],[Column35]]*VLOOKUP(FedPersonnel[[#This Row],[Column2]], FringeRates[#All], 2, FALSE), 0)</f>
        <v>0</v>
      </c>
      <c r="AD15" s="307">
        <f>SUM(FedPersonnel[[#This Row],[Column9]],FedPersonnel[[#This Row],[Column10]],FedPersonnel[[#This Row],[Column16]:[Column17]],FedPersonnel[[#This Row],[Column23]:[Column24]],FedPersonnel[[#This Row],[Column28]:[Column29]],FedPersonnel[[#This Row],[Column35]:[Column36]])</f>
        <v>0</v>
      </c>
      <c r="AE15" s="328">
        <f>IF(FedPersonnel[[#This Row],[Column8]]=FedPersonnel[[#This Row],[Column15]], 1, 0)</f>
        <v>1</v>
      </c>
      <c r="AF15" s="329">
        <f>IF(FedPersonnel[[#This Row],[Column15]]=FedPersonnel[[#This Row],[Column22]], 1, 0)</f>
        <v>1</v>
      </c>
      <c r="AG15" s="329">
        <f>IF(FedPersonnel[[#This Row],[Column22]]=FedPersonnel[[#This Row],[Column27]], 1, 0)</f>
        <v>1</v>
      </c>
      <c r="AH15" s="329">
        <f>IF(FedPersonnel[[#This Row],[Column27]]=FedPersonnel[[#This Row],[Column34]], 1, 0)</f>
        <v>1</v>
      </c>
      <c r="AI15" s="93"/>
      <c r="AJ15" s="93"/>
      <c r="AK15" s="93"/>
      <c r="AL15" s="93"/>
      <c r="AM15" s="92"/>
      <c r="AN15" s="92"/>
      <c r="AO15" s="92"/>
      <c r="AP15" s="92"/>
    </row>
    <row r="16" spans="1:47" ht="14.25">
      <c r="A16" s="186"/>
      <c r="B16" s="177"/>
      <c r="C16" s="177"/>
      <c r="D16" s="214"/>
      <c r="E16" s="178">
        <v>0</v>
      </c>
      <c r="F16" s="174"/>
      <c r="G16" s="167">
        <f>IF(FedPersonnel[[#This Row],[Column5]]&gt;0, FedPersonnel[[#This Row],[Column5]]/INDEX('Month Lookup'!$B$22:$B$24, MATCH(FedPersonnel[[#This Row],[Column46]], 'Month Lookup'!$A$22:$A$24, 0)), 0)</f>
        <v>0</v>
      </c>
      <c r="H16" s="208">
        <f>ROUNDUP('Non-Federal Detail'!$D16*'Non-Federal Detail'!$G16, 0)</f>
        <v>0</v>
      </c>
      <c r="I16" s="208">
        <f>_xlfn.IFNA(FedPersonnel[[#This Row],[Column9]]*VLOOKUP(FedPersonnel[[#This Row],[Column2]], FringeRates[#All], 2, FALSE), 0)</f>
        <v>0</v>
      </c>
      <c r="J16" s="218">
        <f>FedPersonnel[[#This Row],[Column3]]*(1+FedPersonnel[[#This Row],[Column4]])</f>
        <v>0</v>
      </c>
      <c r="K16" s="175"/>
      <c r="L16" s="167">
        <f>IF(FedPersonnel[[#This Row],[Column12]]&gt;0, FedPersonnel[[#This Row],[Column12]]/INDEX('Month Lookup'!$B$22:$B$24, MATCH(FedPersonnel[[#This Row],[Column46]], 'Month Lookup'!$A$22:$A$24, 0)), 0)</f>
        <v>0</v>
      </c>
      <c r="M16" s="208">
        <f>ROUNDUP(FedPersonnel[[#This Row],[Column11]]*FedPersonnel[[#This Row],[Column15]], 0)</f>
        <v>0</v>
      </c>
      <c r="N16" s="208">
        <f>_xlfn.IFNA(FedPersonnel[[#This Row],[Column16]]*VLOOKUP(FedPersonnel[[#This Row],[Column2]], FringeRates[#All], 2, FALSE), 0)</f>
        <v>0</v>
      </c>
      <c r="O16" s="218">
        <f>FedPersonnel[[#This Row],[Column11]]*(1+FedPersonnel[[#This Row],[Column4]])</f>
        <v>0</v>
      </c>
      <c r="P16" s="175"/>
      <c r="Q16" s="167">
        <f>IF(FedPersonnel[[#This Row],[Column19]]&gt;0, FedPersonnel[[#This Row],[Column19]]/INDEX('Month Lookup'!$B$22:$B$24, MATCH(FedPersonnel[[#This Row],[Column46]], 'Month Lookup'!$A$22:$A$24, 0)), 0)</f>
        <v>0</v>
      </c>
      <c r="R16" s="208">
        <f>ROUNDUP(FedPersonnel[[#This Row],[Column18]]*FedPersonnel[[#This Row],[Column22]], 0)</f>
        <v>0</v>
      </c>
      <c r="S16" s="208">
        <f>_xlfn.IFNA(FedPersonnel[[#This Row],[Column23]]*VLOOKUP(FedPersonnel[[#This Row],[Column2]], FringeRates[#All], 2, FALSE), 0)</f>
        <v>0</v>
      </c>
      <c r="T16" s="218">
        <f>FedPersonnel[[#This Row],[Column18]]*(1+FedPersonnel[[#This Row],[Column4]])</f>
        <v>0</v>
      </c>
      <c r="U16" s="175"/>
      <c r="V16" s="167">
        <f>IF(FedPersonnel[[#This Row],[Column26]]&gt;0, FedPersonnel[[#This Row],[Column26]]/INDEX('Month Lookup'!$B$22:$B$24, MATCH(FedPersonnel[[#This Row],[Column46]], 'Month Lookup'!$A$22:$A$24, 0)), 0)</f>
        <v>0</v>
      </c>
      <c r="W16" s="208">
        <f>ROUNDUP(FedPersonnel[[#This Row],[Column25]]*FedPersonnel[[#This Row],[Column27]], 0)</f>
        <v>0</v>
      </c>
      <c r="X16" s="230">
        <f>_xlfn.IFNA(FedPersonnel[[#This Row],[Column28]]*VLOOKUP(FedPersonnel[[#This Row],[Column2]], FringeRates[#All], 2, FALSE), 0)</f>
        <v>0</v>
      </c>
      <c r="Y16" s="228">
        <f>'Non-Federal Detail'!$T16*(1+'Non-Federal Detail'!$E16)</f>
        <v>0</v>
      </c>
      <c r="Z16" s="176"/>
      <c r="AA16" s="167">
        <f>IF(FedPersonnel[[#This Row],[Column33]]&gt;0, FedPersonnel[[#This Row],[Column33]]/INDEX('Month Lookup'!$B$22:$B$24, MATCH(FedPersonnel[[#This Row],[Column46]], 'Month Lookup'!$A$22:$A$24, 0)), 0)</f>
        <v>0</v>
      </c>
      <c r="AB16" s="208">
        <f>ROUNDUP(FedPersonnel[[#This Row],[Column32]]*FedPersonnel[[#This Row],[Column34]], 0)</f>
        <v>0</v>
      </c>
      <c r="AC16" s="325">
        <f>_xlfn.IFNA(FedPersonnel[[#This Row],[Column35]]*VLOOKUP(FedPersonnel[[#This Row],[Column2]], FringeRates[#All], 2, FALSE), 0)</f>
        <v>0</v>
      </c>
      <c r="AD16" s="307">
        <f>SUM(FedPersonnel[[#This Row],[Column9]],FedPersonnel[[#This Row],[Column10]],FedPersonnel[[#This Row],[Column16]:[Column17]],FedPersonnel[[#This Row],[Column23]:[Column24]],FedPersonnel[[#This Row],[Column28]:[Column29]],FedPersonnel[[#This Row],[Column35]:[Column36]])</f>
        <v>0</v>
      </c>
      <c r="AE16" s="328">
        <f>IF(FedPersonnel[[#This Row],[Column8]]=FedPersonnel[[#This Row],[Column15]], 1, 0)</f>
        <v>1</v>
      </c>
      <c r="AF16" s="329">
        <f>IF(FedPersonnel[[#This Row],[Column15]]=FedPersonnel[[#This Row],[Column22]], 1, 0)</f>
        <v>1</v>
      </c>
      <c r="AG16" s="329">
        <f>IF(FedPersonnel[[#This Row],[Column22]]=FedPersonnel[[#This Row],[Column27]], 1, 0)</f>
        <v>1</v>
      </c>
      <c r="AH16" s="329">
        <f>IF(FedPersonnel[[#This Row],[Column27]]=FedPersonnel[[#This Row],[Column34]], 1, 0)</f>
        <v>1</v>
      </c>
      <c r="AI16" s="93"/>
      <c r="AJ16" s="93"/>
      <c r="AK16" s="93"/>
      <c r="AL16" s="93"/>
      <c r="AM16" s="92"/>
      <c r="AN16" s="92"/>
      <c r="AO16" s="92"/>
      <c r="AP16" s="92"/>
    </row>
    <row r="17" spans="1:42" ht="14.25">
      <c r="A17" s="186"/>
      <c r="B17" s="177"/>
      <c r="C17" s="177"/>
      <c r="D17" s="214"/>
      <c r="E17" s="178">
        <v>0</v>
      </c>
      <c r="F17" s="174"/>
      <c r="G17" s="167">
        <f>IF(FedPersonnel[[#This Row],[Column5]]&gt;0, FedPersonnel[[#This Row],[Column5]]/INDEX('Month Lookup'!$B$22:$B$24, MATCH(FedPersonnel[[#This Row],[Column46]], 'Month Lookup'!$A$22:$A$24, 0)), 0)</f>
        <v>0</v>
      </c>
      <c r="H17" s="208">
        <f>ROUNDUP('Non-Federal Detail'!$D17*'Non-Federal Detail'!$G17, 0)</f>
        <v>0</v>
      </c>
      <c r="I17" s="208">
        <f>_xlfn.IFNA(FedPersonnel[[#This Row],[Column9]]*VLOOKUP(FedPersonnel[[#This Row],[Column2]], FringeRates[#All], 2, FALSE), 0)</f>
        <v>0</v>
      </c>
      <c r="J17" s="218">
        <f>FedPersonnel[[#This Row],[Column3]]*(1+FedPersonnel[[#This Row],[Column4]])</f>
        <v>0</v>
      </c>
      <c r="K17" s="175"/>
      <c r="L17" s="167">
        <f>IF(FedPersonnel[[#This Row],[Column12]]&gt;0, FedPersonnel[[#This Row],[Column12]]/INDEX('Month Lookup'!$B$22:$B$24, MATCH(FedPersonnel[[#This Row],[Column46]], 'Month Lookup'!$A$22:$A$24, 0)), 0)</f>
        <v>0</v>
      </c>
      <c r="M17" s="208">
        <f>ROUNDUP(FedPersonnel[[#This Row],[Column11]]*FedPersonnel[[#This Row],[Column15]], 0)</f>
        <v>0</v>
      </c>
      <c r="N17" s="208">
        <f>_xlfn.IFNA(FedPersonnel[[#This Row],[Column16]]*VLOOKUP(FedPersonnel[[#This Row],[Column2]], FringeRates[#All], 2, FALSE), 0)</f>
        <v>0</v>
      </c>
      <c r="O17" s="218">
        <f>FedPersonnel[[#This Row],[Column11]]*(1+FedPersonnel[[#This Row],[Column4]])</f>
        <v>0</v>
      </c>
      <c r="P17" s="175"/>
      <c r="Q17" s="167">
        <f>IF(FedPersonnel[[#This Row],[Column19]]&gt;0, FedPersonnel[[#This Row],[Column19]]/INDEX('Month Lookup'!$B$22:$B$24, MATCH(FedPersonnel[[#This Row],[Column46]], 'Month Lookup'!$A$22:$A$24, 0)), 0)</f>
        <v>0</v>
      </c>
      <c r="R17" s="208">
        <f>ROUNDUP(FedPersonnel[[#This Row],[Column18]]*FedPersonnel[[#This Row],[Column22]], 0)</f>
        <v>0</v>
      </c>
      <c r="S17" s="208">
        <f>_xlfn.IFNA(FedPersonnel[[#This Row],[Column23]]*VLOOKUP(FedPersonnel[[#This Row],[Column2]], FringeRates[#All], 2, FALSE), 0)</f>
        <v>0</v>
      </c>
      <c r="T17" s="218">
        <f>FedPersonnel[[#This Row],[Column18]]*(1+FedPersonnel[[#This Row],[Column4]])</f>
        <v>0</v>
      </c>
      <c r="U17" s="175"/>
      <c r="V17" s="167">
        <f>IF(FedPersonnel[[#This Row],[Column26]]&gt;0, FedPersonnel[[#This Row],[Column26]]/INDEX('Month Lookup'!$B$22:$B$24, MATCH(FedPersonnel[[#This Row],[Column46]], 'Month Lookup'!$A$22:$A$24, 0)), 0)</f>
        <v>0</v>
      </c>
      <c r="W17" s="208">
        <f>ROUNDUP(FedPersonnel[[#This Row],[Column25]]*FedPersonnel[[#This Row],[Column27]], 0)</f>
        <v>0</v>
      </c>
      <c r="X17" s="230">
        <f>_xlfn.IFNA(FedPersonnel[[#This Row],[Column28]]*VLOOKUP(FedPersonnel[[#This Row],[Column2]], FringeRates[#All], 2, FALSE), 0)</f>
        <v>0</v>
      </c>
      <c r="Y17" s="228">
        <f>'Non-Federal Detail'!$T17*(1+'Non-Federal Detail'!$E17)</f>
        <v>0</v>
      </c>
      <c r="Z17" s="176"/>
      <c r="AA17" s="167">
        <f>IF(FedPersonnel[[#This Row],[Column33]]&gt;0, FedPersonnel[[#This Row],[Column33]]/INDEX('Month Lookup'!$B$22:$B$24, MATCH(FedPersonnel[[#This Row],[Column46]], 'Month Lookup'!$A$22:$A$24, 0)), 0)</f>
        <v>0</v>
      </c>
      <c r="AB17" s="208">
        <f>ROUNDUP(FedPersonnel[[#This Row],[Column32]]*FedPersonnel[[#This Row],[Column34]], 0)</f>
        <v>0</v>
      </c>
      <c r="AC17" s="325">
        <f>_xlfn.IFNA(FedPersonnel[[#This Row],[Column35]]*VLOOKUP(FedPersonnel[[#This Row],[Column2]], FringeRates[#All], 2, FALSE), 0)</f>
        <v>0</v>
      </c>
      <c r="AD17" s="307">
        <f>SUM(FedPersonnel[[#This Row],[Column9]],FedPersonnel[[#This Row],[Column10]],FedPersonnel[[#This Row],[Column16]:[Column17]],FedPersonnel[[#This Row],[Column23]:[Column24]],FedPersonnel[[#This Row],[Column28]:[Column29]],FedPersonnel[[#This Row],[Column35]:[Column36]])</f>
        <v>0</v>
      </c>
      <c r="AE17" s="328">
        <f>IF(FedPersonnel[[#This Row],[Column8]]=FedPersonnel[[#This Row],[Column15]], 1, 0)</f>
        <v>1</v>
      </c>
      <c r="AF17" s="329">
        <f>IF(FedPersonnel[[#This Row],[Column15]]=FedPersonnel[[#This Row],[Column22]], 1, 0)</f>
        <v>1</v>
      </c>
      <c r="AG17" s="329">
        <f>IF(FedPersonnel[[#This Row],[Column22]]=FedPersonnel[[#This Row],[Column27]], 1, 0)</f>
        <v>1</v>
      </c>
      <c r="AH17" s="329">
        <f>IF(FedPersonnel[[#This Row],[Column27]]=FedPersonnel[[#This Row],[Column34]], 1, 0)</f>
        <v>1</v>
      </c>
      <c r="AI17" s="93"/>
      <c r="AJ17" s="93"/>
      <c r="AK17" s="93"/>
      <c r="AL17" s="93"/>
      <c r="AM17" s="92"/>
      <c r="AN17" s="92"/>
      <c r="AO17" s="92"/>
      <c r="AP17" s="92"/>
    </row>
    <row r="18" spans="1:42" ht="14.25">
      <c r="A18" s="186"/>
      <c r="B18" s="177"/>
      <c r="C18" s="177"/>
      <c r="D18" s="214"/>
      <c r="E18" s="178">
        <v>0</v>
      </c>
      <c r="F18" s="174"/>
      <c r="G18" s="167">
        <f>IF(FedPersonnel[[#This Row],[Column5]]&gt;0, FedPersonnel[[#This Row],[Column5]]/INDEX('Month Lookup'!$B$22:$B$24, MATCH(FedPersonnel[[#This Row],[Column46]], 'Month Lookup'!$A$22:$A$24, 0)), 0)</f>
        <v>0</v>
      </c>
      <c r="H18" s="208">
        <f>ROUNDUP('Non-Federal Detail'!$D18*'Non-Federal Detail'!$G18, 0)</f>
        <v>0</v>
      </c>
      <c r="I18" s="208">
        <f>_xlfn.IFNA(FedPersonnel[[#This Row],[Column9]]*VLOOKUP(FedPersonnel[[#This Row],[Column2]], FringeRates[#All], 2, FALSE), 0)</f>
        <v>0</v>
      </c>
      <c r="J18" s="218">
        <f>FedPersonnel[[#This Row],[Column3]]*(1+FedPersonnel[[#This Row],[Column4]])</f>
        <v>0</v>
      </c>
      <c r="K18" s="175"/>
      <c r="L18" s="167">
        <f>IF(FedPersonnel[[#This Row],[Column12]]&gt;0, FedPersonnel[[#This Row],[Column12]]/INDEX('Month Lookup'!$B$22:$B$24, MATCH(FedPersonnel[[#This Row],[Column46]], 'Month Lookup'!$A$22:$A$24, 0)), 0)</f>
        <v>0</v>
      </c>
      <c r="M18" s="208">
        <f>ROUNDUP(FedPersonnel[[#This Row],[Column11]]*FedPersonnel[[#This Row],[Column15]], 0)</f>
        <v>0</v>
      </c>
      <c r="N18" s="208">
        <f>_xlfn.IFNA(FedPersonnel[[#This Row],[Column16]]*VLOOKUP(FedPersonnel[[#This Row],[Column2]], FringeRates[#All], 2, FALSE), 0)</f>
        <v>0</v>
      </c>
      <c r="O18" s="218">
        <f>FedPersonnel[[#This Row],[Column11]]*(1+FedPersonnel[[#This Row],[Column4]])</f>
        <v>0</v>
      </c>
      <c r="P18" s="175"/>
      <c r="Q18" s="167">
        <f>IF(FedPersonnel[[#This Row],[Column19]]&gt;0, FedPersonnel[[#This Row],[Column19]]/INDEX('Month Lookup'!$B$22:$B$24, MATCH(FedPersonnel[[#This Row],[Column46]], 'Month Lookup'!$A$22:$A$24, 0)), 0)</f>
        <v>0</v>
      </c>
      <c r="R18" s="208">
        <f>ROUNDUP(FedPersonnel[[#This Row],[Column18]]*FedPersonnel[[#This Row],[Column22]], 0)</f>
        <v>0</v>
      </c>
      <c r="S18" s="208">
        <f>_xlfn.IFNA(FedPersonnel[[#This Row],[Column23]]*VLOOKUP(FedPersonnel[[#This Row],[Column2]], FringeRates[#All], 2, FALSE), 0)</f>
        <v>0</v>
      </c>
      <c r="T18" s="218">
        <f>FedPersonnel[[#This Row],[Column18]]*(1+FedPersonnel[[#This Row],[Column4]])</f>
        <v>0</v>
      </c>
      <c r="U18" s="175"/>
      <c r="V18" s="167">
        <f>IF(FedPersonnel[[#This Row],[Column26]]&gt;0, FedPersonnel[[#This Row],[Column26]]/INDEX('Month Lookup'!$B$22:$B$24, MATCH(FedPersonnel[[#This Row],[Column46]], 'Month Lookup'!$A$22:$A$24, 0)), 0)</f>
        <v>0</v>
      </c>
      <c r="W18" s="208">
        <f>ROUNDUP(FedPersonnel[[#This Row],[Column25]]*FedPersonnel[[#This Row],[Column27]], 0)</f>
        <v>0</v>
      </c>
      <c r="X18" s="230">
        <f>_xlfn.IFNA(FedPersonnel[[#This Row],[Column28]]*VLOOKUP(FedPersonnel[[#This Row],[Column2]], FringeRates[#All], 2, FALSE), 0)</f>
        <v>0</v>
      </c>
      <c r="Y18" s="228">
        <f>'Non-Federal Detail'!$T18*(1+'Non-Federal Detail'!$E18)</f>
        <v>0</v>
      </c>
      <c r="Z18" s="176"/>
      <c r="AA18" s="167">
        <f>IF(FedPersonnel[[#This Row],[Column33]]&gt;0, FedPersonnel[[#This Row],[Column33]]/INDEX('Month Lookup'!$B$22:$B$24, MATCH(FedPersonnel[[#This Row],[Column46]], 'Month Lookup'!$A$22:$A$24, 0)), 0)</f>
        <v>0</v>
      </c>
      <c r="AB18" s="208">
        <f>ROUNDUP(FedPersonnel[[#This Row],[Column32]]*FedPersonnel[[#This Row],[Column34]], 0)</f>
        <v>0</v>
      </c>
      <c r="AC18" s="325">
        <f>_xlfn.IFNA(FedPersonnel[[#This Row],[Column35]]*VLOOKUP(FedPersonnel[[#This Row],[Column2]], FringeRates[#All], 2, FALSE), 0)</f>
        <v>0</v>
      </c>
      <c r="AD18" s="307">
        <f>SUM(FedPersonnel[[#This Row],[Column9]],FedPersonnel[[#This Row],[Column10]],FedPersonnel[[#This Row],[Column16]:[Column17]],FedPersonnel[[#This Row],[Column23]:[Column24]],FedPersonnel[[#This Row],[Column28]:[Column29]],FedPersonnel[[#This Row],[Column35]:[Column36]])</f>
        <v>0</v>
      </c>
      <c r="AE18" s="328">
        <f>IF(FedPersonnel[[#This Row],[Column8]]=FedPersonnel[[#This Row],[Column15]], 1, 0)</f>
        <v>1</v>
      </c>
      <c r="AF18" s="329">
        <f>IF(FedPersonnel[[#This Row],[Column15]]=FedPersonnel[[#This Row],[Column22]], 1, 0)</f>
        <v>1</v>
      </c>
      <c r="AG18" s="329">
        <f>IF(FedPersonnel[[#This Row],[Column22]]=FedPersonnel[[#This Row],[Column27]], 1, 0)</f>
        <v>1</v>
      </c>
      <c r="AH18" s="329">
        <f>IF(FedPersonnel[[#This Row],[Column27]]=FedPersonnel[[#This Row],[Column34]], 1, 0)</f>
        <v>1</v>
      </c>
      <c r="AI18" s="93"/>
      <c r="AJ18" s="93"/>
      <c r="AK18" s="93"/>
      <c r="AL18" s="93"/>
      <c r="AM18" s="92"/>
      <c r="AN18" s="92"/>
      <c r="AO18" s="92"/>
      <c r="AP18" s="92"/>
    </row>
    <row r="19" spans="1:42" ht="14.25">
      <c r="A19" s="186"/>
      <c r="B19" s="177"/>
      <c r="C19" s="177"/>
      <c r="D19" s="214"/>
      <c r="E19" s="178">
        <v>0</v>
      </c>
      <c r="F19" s="174"/>
      <c r="G19" s="167">
        <f>IF(FedPersonnel[[#This Row],[Column5]]&gt;0, FedPersonnel[[#This Row],[Column5]]/INDEX('Month Lookup'!$B$22:$B$24, MATCH(FedPersonnel[[#This Row],[Column46]], 'Month Lookup'!$A$22:$A$24, 0)), 0)</f>
        <v>0</v>
      </c>
      <c r="H19" s="208">
        <f>ROUNDUP('Non-Federal Detail'!$D19*'Non-Federal Detail'!$G19, 0)</f>
        <v>0</v>
      </c>
      <c r="I19" s="208">
        <f>_xlfn.IFNA(FedPersonnel[[#This Row],[Column9]]*VLOOKUP(FedPersonnel[[#This Row],[Column2]], FringeRates[#All], 2, FALSE), 0)</f>
        <v>0</v>
      </c>
      <c r="J19" s="218">
        <f>FedPersonnel[[#This Row],[Column3]]*(1+FedPersonnel[[#This Row],[Column4]])</f>
        <v>0</v>
      </c>
      <c r="K19" s="175"/>
      <c r="L19" s="167">
        <f>IF(FedPersonnel[[#This Row],[Column12]]&gt;0, FedPersonnel[[#This Row],[Column12]]/INDEX('Month Lookup'!$B$22:$B$24, MATCH(FedPersonnel[[#This Row],[Column46]], 'Month Lookup'!$A$22:$A$24, 0)), 0)</f>
        <v>0</v>
      </c>
      <c r="M19" s="208">
        <f>ROUNDUP(FedPersonnel[[#This Row],[Column11]]*FedPersonnel[[#This Row],[Column15]], 0)</f>
        <v>0</v>
      </c>
      <c r="N19" s="208">
        <f>_xlfn.IFNA(FedPersonnel[[#This Row],[Column16]]*VLOOKUP(FedPersonnel[[#This Row],[Column2]], FringeRates[#All], 2, FALSE), 0)</f>
        <v>0</v>
      </c>
      <c r="O19" s="218">
        <f>FedPersonnel[[#This Row],[Column11]]*(1+FedPersonnel[[#This Row],[Column4]])</f>
        <v>0</v>
      </c>
      <c r="P19" s="175"/>
      <c r="Q19" s="167">
        <f>IF(FedPersonnel[[#This Row],[Column19]]&gt;0, FedPersonnel[[#This Row],[Column19]]/INDEX('Month Lookup'!$B$22:$B$24, MATCH(FedPersonnel[[#This Row],[Column46]], 'Month Lookup'!$A$22:$A$24, 0)), 0)</f>
        <v>0</v>
      </c>
      <c r="R19" s="208">
        <f>ROUNDUP(FedPersonnel[[#This Row],[Column18]]*FedPersonnel[[#This Row],[Column22]], 0)</f>
        <v>0</v>
      </c>
      <c r="S19" s="208">
        <f>_xlfn.IFNA(FedPersonnel[[#This Row],[Column23]]*VLOOKUP(FedPersonnel[[#This Row],[Column2]], FringeRates[#All], 2, FALSE), 0)</f>
        <v>0</v>
      </c>
      <c r="T19" s="218">
        <f>FedPersonnel[[#This Row],[Column18]]*(1+FedPersonnel[[#This Row],[Column4]])</f>
        <v>0</v>
      </c>
      <c r="U19" s="175"/>
      <c r="V19" s="167">
        <f>IF(FedPersonnel[[#This Row],[Column26]]&gt;0, FedPersonnel[[#This Row],[Column26]]/INDEX('Month Lookup'!$B$22:$B$24, MATCH(FedPersonnel[[#This Row],[Column46]], 'Month Lookup'!$A$22:$A$24, 0)), 0)</f>
        <v>0</v>
      </c>
      <c r="W19" s="208">
        <f>ROUNDUP(FedPersonnel[[#This Row],[Column25]]*FedPersonnel[[#This Row],[Column27]], 0)</f>
        <v>0</v>
      </c>
      <c r="X19" s="230">
        <f>_xlfn.IFNA(FedPersonnel[[#This Row],[Column28]]*VLOOKUP(FedPersonnel[[#This Row],[Column2]], FringeRates[#All], 2, FALSE), 0)</f>
        <v>0</v>
      </c>
      <c r="Y19" s="228">
        <f>'Non-Federal Detail'!$T19*(1+'Non-Federal Detail'!$E19)</f>
        <v>0</v>
      </c>
      <c r="Z19" s="176"/>
      <c r="AA19" s="167">
        <f>IF(FedPersonnel[[#This Row],[Column33]]&gt;0, FedPersonnel[[#This Row],[Column33]]/INDEX('Month Lookup'!$B$22:$B$24, MATCH(FedPersonnel[[#This Row],[Column46]], 'Month Lookup'!$A$22:$A$24, 0)), 0)</f>
        <v>0</v>
      </c>
      <c r="AB19" s="208">
        <f>ROUNDUP(FedPersonnel[[#This Row],[Column32]]*FedPersonnel[[#This Row],[Column34]], 0)</f>
        <v>0</v>
      </c>
      <c r="AC19" s="325">
        <f>_xlfn.IFNA(FedPersonnel[[#This Row],[Column35]]*VLOOKUP(FedPersonnel[[#This Row],[Column2]], FringeRates[#All], 2, FALSE), 0)</f>
        <v>0</v>
      </c>
      <c r="AD19" s="307">
        <f>SUM(FedPersonnel[[#This Row],[Column9]],FedPersonnel[[#This Row],[Column10]],FedPersonnel[[#This Row],[Column16]:[Column17]],FedPersonnel[[#This Row],[Column23]:[Column24]],FedPersonnel[[#This Row],[Column28]:[Column29]],FedPersonnel[[#This Row],[Column35]:[Column36]])</f>
        <v>0</v>
      </c>
      <c r="AE19" s="328">
        <f>IF(FedPersonnel[[#This Row],[Column8]]=FedPersonnel[[#This Row],[Column15]], 1, 0)</f>
        <v>1</v>
      </c>
      <c r="AF19" s="329">
        <f>IF(FedPersonnel[[#This Row],[Column15]]=FedPersonnel[[#This Row],[Column22]], 1, 0)</f>
        <v>1</v>
      </c>
      <c r="AG19" s="329">
        <f>IF(FedPersonnel[[#This Row],[Column22]]=FedPersonnel[[#This Row],[Column27]], 1, 0)</f>
        <v>1</v>
      </c>
      <c r="AH19" s="329">
        <f>IF(FedPersonnel[[#This Row],[Column27]]=FedPersonnel[[#This Row],[Column34]], 1, 0)</f>
        <v>1</v>
      </c>
      <c r="AI19" s="93"/>
      <c r="AJ19" s="93"/>
      <c r="AK19" s="93"/>
      <c r="AL19" s="93"/>
      <c r="AM19" s="92"/>
      <c r="AN19" s="92"/>
      <c r="AO19" s="92"/>
      <c r="AP19" s="92"/>
    </row>
    <row r="20" spans="1:42" ht="14.25">
      <c r="A20" s="186"/>
      <c r="B20" s="177"/>
      <c r="C20" s="177"/>
      <c r="D20" s="214"/>
      <c r="E20" s="178">
        <v>0</v>
      </c>
      <c r="F20" s="174"/>
      <c r="G20" s="167">
        <f>IF(FedPersonnel[[#This Row],[Column5]]&gt;0, FedPersonnel[[#This Row],[Column5]]/INDEX('Month Lookup'!$B$22:$B$24, MATCH(FedPersonnel[[#This Row],[Column46]], 'Month Lookup'!$A$22:$A$24, 0)), 0)</f>
        <v>0</v>
      </c>
      <c r="H20" s="208">
        <f>ROUNDUP('Non-Federal Detail'!$D20*'Non-Federal Detail'!$G20, 0)</f>
        <v>0</v>
      </c>
      <c r="I20" s="208">
        <f>_xlfn.IFNA(FedPersonnel[[#This Row],[Column9]]*VLOOKUP(FedPersonnel[[#This Row],[Column2]], FringeRates[#All], 2, FALSE), 0)</f>
        <v>0</v>
      </c>
      <c r="J20" s="218">
        <f>FedPersonnel[[#This Row],[Column3]]*(1+FedPersonnel[[#This Row],[Column4]])</f>
        <v>0</v>
      </c>
      <c r="K20" s="175"/>
      <c r="L20" s="167">
        <f>IF(FedPersonnel[[#This Row],[Column12]]&gt;0, FedPersonnel[[#This Row],[Column12]]/INDEX('Month Lookup'!$B$22:$B$24, MATCH(FedPersonnel[[#This Row],[Column46]], 'Month Lookup'!$A$22:$A$24, 0)), 0)</f>
        <v>0</v>
      </c>
      <c r="M20" s="208">
        <f>ROUNDUP(FedPersonnel[[#This Row],[Column11]]*FedPersonnel[[#This Row],[Column15]], 0)</f>
        <v>0</v>
      </c>
      <c r="N20" s="208">
        <f>_xlfn.IFNA(FedPersonnel[[#This Row],[Column16]]*VLOOKUP(FedPersonnel[[#This Row],[Column2]], FringeRates[#All], 2, FALSE), 0)</f>
        <v>0</v>
      </c>
      <c r="O20" s="218">
        <f>FedPersonnel[[#This Row],[Column11]]*(1+FedPersonnel[[#This Row],[Column4]])</f>
        <v>0</v>
      </c>
      <c r="P20" s="175"/>
      <c r="Q20" s="167">
        <f>IF(FedPersonnel[[#This Row],[Column19]]&gt;0, FedPersonnel[[#This Row],[Column19]]/INDEX('Month Lookup'!$B$22:$B$24, MATCH(FedPersonnel[[#This Row],[Column46]], 'Month Lookup'!$A$22:$A$24, 0)), 0)</f>
        <v>0</v>
      </c>
      <c r="R20" s="208">
        <f>ROUNDUP(FedPersonnel[[#This Row],[Column18]]*FedPersonnel[[#This Row],[Column22]], 0)</f>
        <v>0</v>
      </c>
      <c r="S20" s="208">
        <f>_xlfn.IFNA(FedPersonnel[[#This Row],[Column23]]*VLOOKUP(FedPersonnel[[#This Row],[Column2]], FringeRates[#All], 2, FALSE), 0)</f>
        <v>0</v>
      </c>
      <c r="T20" s="218">
        <f>FedPersonnel[[#This Row],[Column18]]*(1+FedPersonnel[[#This Row],[Column4]])</f>
        <v>0</v>
      </c>
      <c r="U20" s="175"/>
      <c r="V20" s="167">
        <f>IF(FedPersonnel[[#This Row],[Column26]]&gt;0, FedPersonnel[[#This Row],[Column26]]/INDEX('Month Lookup'!$B$22:$B$24, MATCH(FedPersonnel[[#This Row],[Column46]], 'Month Lookup'!$A$22:$A$24, 0)), 0)</f>
        <v>0</v>
      </c>
      <c r="W20" s="208">
        <f>ROUNDUP(FedPersonnel[[#This Row],[Column25]]*FedPersonnel[[#This Row],[Column27]], 0)</f>
        <v>0</v>
      </c>
      <c r="X20" s="230">
        <f>_xlfn.IFNA(FedPersonnel[[#This Row],[Column28]]*VLOOKUP(FedPersonnel[[#This Row],[Column2]], FringeRates[#All], 2, FALSE), 0)</f>
        <v>0</v>
      </c>
      <c r="Y20" s="228">
        <f>'Non-Federal Detail'!$T20*(1+'Non-Federal Detail'!$E20)</f>
        <v>0</v>
      </c>
      <c r="Z20" s="176"/>
      <c r="AA20" s="167">
        <f>IF(FedPersonnel[[#This Row],[Column33]]&gt;0, FedPersonnel[[#This Row],[Column33]]/INDEX('Month Lookup'!$B$22:$B$24, MATCH(FedPersonnel[[#This Row],[Column46]], 'Month Lookup'!$A$22:$A$24, 0)), 0)</f>
        <v>0</v>
      </c>
      <c r="AB20" s="208">
        <f>ROUNDUP(FedPersonnel[[#This Row],[Column32]]*FedPersonnel[[#This Row],[Column34]], 0)</f>
        <v>0</v>
      </c>
      <c r="AC20" s="325">
        <f>_xlfn.IFNA(FedPersonnel[[#This Row],[Column35]]*VLOOKUP(FedPersonnel[[#This Row],[Column2]], FringeRates[#All], 2, FALSE), 0)</f>
        <v>0</v>
      </c>
      <c r="AD20" s="307">
        <f>SUM(FedPersonnel[[#This Row],[Column9]],FedPersonnel[[#This Row],[Column10]],FedPersonnel[[#This Row],[Column16]:[Column17]],FedPersonnel[[#This Row],[Column23]:[Column24]],FedPersonnel[[#This Row],[Column28]:[Column29]],FedPersonnel[[#This Row],[Column35]:[Column36]])</f>
        <v>0</v>
      </c>
      <c r="AE20" s="328">
        <f>IF(FedPersonnel[[#This Row],[Column8]]=FedPersonnel[[#This Row],[Column15]], 1, 0)</f>
        <v>1</v>
      </c>
      <c r="AF20" s="329">
        <f>IF(FedPersonnel[[#This Row],[Column15]]=FedPersonnel[[#This Row],[Column22]], 1, 0)</f>
        <v>1</v>
      </c>
      <c r="AG20" s="329">
        <f>IF(FedPersonnel[[#This Row],[Column22]]=FedPersonnel[[#This Row],[Column27]], 1, 0)</f>
        <v>1</v>
      </c>
      <c r="AH20" s="329">
        <f>IF(FedPersonnel[[#This Row],[Column27]]=FedPersonnel[[#This Row],[Column34]], 1, 0)</f>
        <v>1</v>
      </c>
      <c r="AI20" s="93"/>
      <c r="AJ20" s="93"/>
      <c r="AK20" s="93"/>
      <c r="AL20" s="93"/>
      <c r="AM20" s="92"/>
      <c r="AN20" s="92"/>
      <c r="AO20" s="92"/>
      <c r="AP20" s="92"/>
    </row>
    <row r="21" spans="1:42" ht="14.25">
      <c r="A21" s="186"/>
      <c r="B21" s="177"/>
      <c r="C21" s="177"/>
      <c r="D21" s="214"/>
      <c r="E21" s="178">
        <v>0</v>
      </c>
      <c r="F21" s="174"/>
      <c r="G21" s="167">
        <f>IF(FedPersonnel[[#This Row],[Column5]]&gt;0, FedPersonnel[[#This Row],[Column5]]/INDEX('Month Lookup'!$B$22:$B$24, MATCH(FedPersonnel[[#This Row],[Column46]], 'Month Lookup'!$A$22:$A$24, 0)), 0)</f>
        <v>0</v>
      </c>
      <c r="H21" s="208">
        <f>ROUNDUP('Non-Federal Detail'!$D21*'Non-Federal Detail'!$G21, 0)</f>
        <v>0</v>
      </c>
      <c r="I21" s="208">
        <f>_xlfn.IFNA(FedPersonnel[[#This Row],[Column9]]*VLOOKUP(FedPersonnel[[#This Row],[Column2]], FringeRates[#All], 2, FALSE), 0)</f>
        <v>0</v>
      </c>
      <c r="J21" s="218">
        <f>FedPersonnel[[#This Row],[Column3]]*(1+FedPersonnel[[#This Row],[Column4]])</f>
        <v>0</v>
      </c>
      <c r="K21" s="175"/>
      <c r="L21" s="167">
        <f>IF(FedPersonnel[[#This Row],[Column12]]&gt;0, FedPersonnel[[#This Row],[Column12]]/INDEX('Month Lookup'!$B$22:$B$24, MATCH(FedPersonnel[[#This Row],[Column46]], 'Month Lookup'!$A$22:$A$24, 0)), 0)</f>
        <v>0</v>
      </c>
      <c r="M21" s="208">
        <f>ROUNDUP(FedPersonnel[[#This Row],[Column11]]*FedPersonnel[[#This Row],[Column15]], 0)</f>
        <v>0</v>
      </c>
      <c r="N21" s="208">
        <f>_xlfn.IFNA(FedPersonnel[[#This Row],[Column16]]*VLOOKUP(FedPersonnel[[#This Row],[Column2]], FringeRates[#All], 2, FALSE), 0)</f>
        <v>0</v>
      </c>
      <c r="O21" s="218">
        <f>FedPersonnel[[#This Row],[Column11]]*(1+FedPersonnel[[#This Row],[Column4]])</f>
        <v>0</v>
      </c>
      <c r="P21" s="175"/>
      <c r="Q21" s="167">
        <f>IF(FedPersonnel[[#This Row],[Column19]]&gt;0, FedPersonnel[[#This Row],[Column19]]/INDEX('Month Lookup'!$B$22:$B$24, MATCH(FedPersonnel[[#This Row],[Column46]], 'Month Lookup'!$A$22:$A$24, 0)), 0)</f>
        <v>0</v>
      </c>
      <c r="R21" s="208">
        <f>ROUNDUP(FedPersonnel[[#This Row],[Column18]]*FedPersonnel[[#This Row],[Column22]], 0)</f>
        <v>0</v>
      </c>
      <c r="S21" s="208">
        <f>_xlfn.IFNA(FedPersonnel[[#This Row],[Column23]]*VLOOKUP(FedPersonnel[[#This Row],[Column2]], FringeRates[#All], 2, FALSE), 0)</f>
        <v>0</v>
      </c>
      <c r="T21" s="218">
        <f>FedPersonnel[[#This Row],[Column18]]*(1+FedPersonnel[[#This Row],[Column4]])</f>
        <v>0</v>
      </c>
      <c r="U21" s="175"/>
      <c r="V21" s="167">
        <f>IF(FedPersonnel[[#This Row],[Column26]]&gt;0, FedPersonnel[[#This Row],[Column26]]/INDEX('Month Lookup'!$B$22:$B$24, MATCH(FedPersonnel[[#This Row],[Column46]], 'Month Lookup'!$A$22:$A$24, 0)), 0)</f>
        <v>0</v>
      </c>
      <c r="W21" s="208">
        <f>ROUNDUP(FedPersonnel[[#This Row],[Column25]]*FedPersonnel[[#This Row],[Column27]], 0)</f>
        <v>0</v>
      </c>
      <c r="X21" s="230">
        <f>_xlfn.IFNA(FedPersonnel[[#This Row],[Column28]]*VLOOKUP(FedPersonnel[[#This Row],[Column2]], FringeRates[#All], 2, FALSE), 0)</f>
        <v>0</v>
      </c>
      <c r="Y21" s="228">
        <f>'Non-Federal Detail'!$T21*(1+'Non-Federal Detail'!$E21)</f>
        <v>0</v>
      </c>
      <c r="Z21" s="176"/>
      <c r="AA21" s="167">
        <f>IF(FedPersonnel[[#This Row],[Column33]]&gt;0, FedPersonnel[[#This Row],[Column33]]/INDEX('Month Lookup'!$B$22:$B$24, MATCH(FedPersonnel[[#This Row],[Column46]], 'Month Lookup'!$A$22:$A$24, 0)), 0)</f>
        <v>0</v>
      </c>
      <c r="AB21" s="208">
        <f>ROUNDUP(FedPersonnel[[#This Row],[Column32]]*FedPersonnel[[#This Row],[Column34]], 0)</f>
        <v>0</v>
      </c>
      <c r="AC21" s="325">
        <f>_xlfn.IFNA(FedPersonnel[[#This Row],[Column35]]*VLOOKUP(FedPersonnel[[#This Row],[Column2]], FringeRates[#All], 2, FALSE), 0)</f>
        <v>0</v>
      </c>
      <c r="AD21" s="307">
        <f>SUM(FedPersonnel[[#This Row],[Column9]],FedPersonnel[[#This Row],[Column10]],FedPersonnel[[#This Row],[Column16]:[Column17]],FedPersonnel[[#This Row],[Column23]:[Column24]],FedPersonnel[[#This Row],[Column28]:[Column29]],FedPersonnel[[#This Row],[Column35]:[Column36]])</f>
        <v>0</v>
      </c>
      <c r="AE21" s="328">
        <f>IF(FedPersonnel[[#This Row],[Column8]]=FedPersonnel[[#This Row],[Column15]], 1, 0)</f>
        <v>1</v>
      </c>
      <c r="AF21" s="329">
        <f>IF(FedPersonnel[[#This Row],[Column15]]=FedPersonnel[[#This Row],[Column22]], 1, 0)</f>
        <v>1</v>
      </c>
      <c r="AG21" s="329">
        <f>IF(FedPersonnel[[#This Row],[Column22]]=FedPersonnel[[#This Row],[Column27]], 1, 0)</f>
        <v>1</v>
      </c>
      <c r="AH21" s="329">
        <f>IF(FedPersonnel[[#This Row],[Column27]]=FedPersonnel[[#This Row],[Column34]], 1, 0)</f>
        <v>1</v>
      </c>
      <c r="AI21" s="93"/>
      <c r="AJ21" s="93"/>
      <c r="AK21" s="93"/>
      <c r="AL21" s="93"/>
      <c r="AM21" s="92"/>
      <c r="AN21" s="92"/>
      <c r="AO21" s="92"/>
      <c r="AP21" s="92"/>
    </row>
    <row r="22" spans="1:42" ht="14.25">
      <c r="A22" s="186"/>
      <c r="B22" s="177"/>
      <c r="C22" s="177"/>
      <c r="D22" s="214"/>
      <c r="E22" s="178">
        <v>0</v>
      </c>
      <c r="F22" s="174"/>
      <c r="G22" s="167">
        <f>IF(FedPersonnel[[#This Row],[Column5]]&gt;0, FedPersonnel[[#This Row],[Column5]]/INDEX('Month Lookup'!$B$22:$B$24, MATCH(FedPersonnel[[#This Row],[Column46]], 'Month Lookup'!$A$22:$A$24, 0)), 0)</f>
        <v>0</v>
      </c>
      <c r="H22" s="208">
        <f>ROUNDUP('Non-Federal Detail'!$D22*'Non-Federal Detail'!$G22, 0)</f>
        <v>0</v>
      </c>
      <c r="I22" s="208">
        <f>_xlfn.IFNA(FedPersonnel[[#This Row],[Column9]]*VLOOKUP(FedPersonnel[[#This Row],[Column2]], FringeRates[#All], 2, FALSE), 0)</f>
        <v>0</v>
      </c>
      <c r="J22" s="218">
        <f>FedPersonnel[[#This Row],[Column3]]*(1+FedPersonnel[[#This Row],[Column4]])</f>
        <v>0</v>
      </c>
      <c r="K22" s="175"/>
      <c r="L22" s="167">
        <f>IF(FedPersonnel[[#This Row],[Column12]]&gt;0, FedPersonnel[[#This Row],[Column12]]/INDEX('Month Lookup'!$B$22:$B$24, MATCH(FedPersonnel[[#This Row],[Column46]], 'Month Lookup'!$A$22:$A$24, 0)), 0)</f>
        <v>0</v>
      </c>
      <c r="M22" s="208">
        <f>ROUNDUP(FedPersonnel[[#This Row],[Column11]]*FedPersonnel[[#This Row],[Column15]], 0)</f>
        <v>0</v>
      </c>
      <c r="N22" s="208">
        <f>_xlfn.IFNA(FedPersonnel[[#This Row],[Column16]]*VLOOKUP(FedPersonnel[[#This Row],[Column2]], FringeRates[#All], 2, FALSE), 0)</f>
        <v>0</v>
      </c>
      <c r="O22" s="218">
        <f>FedPersonnel[[#This Row],[Column11]]*(1+FedPersonnel[[#This Row],[Column4]])</f>
        <v>0</v>
      </c>
      <c r="P22" s="175"/>
      <c r="Q22" s="167">
        <f>IF(FedPersonnel[[#This Row],[Column19]]&gt;0, FedPersonnel[[#This Row],[Column19]]/INDEX('Month Lookup'!$B$22:$B$24, MATCH(FedPersonnel[[#This Row],[Column46]], 'Month Lookup'!$A$22:$A$24, 0)), 0)</f>
        <v>0</v>
      </c>
      <c r="R22" s="208">
        <f>ROUNDUP(FedPersonnel[[#This Row],[Column18]]*FedPersonnel[[#This Row],[Column22]], 0)</f>
        <v>0</v>
      </c>
      <c r="S22" s="208">
        <f>_xlfn.IFNA(FedPersonnel[[#This Row],[Column23]]*VLOOKUP(FedPersonnel[[#This Row],[Column2]], FringeRates[#All], 2, FALSE), 0)</f>
        <v>0</v>
      </c>
      <c r="T22" s="218">
        <f>FedPersonnel[[#This Row],[Column18]]*(1+FedPersonnel[[#This Row],[Column4]])</f>
        <v>0</v>
      </c>
      <c r="U22" s="175"/>
      <c r="V22" s="167">
        <f>IF(FedPersonnel[[#This Row],[Column26]]&gt;0, FedPersonnel[[#This Row],[Column26]]/INDEX('Month Lookup'!$B$22:$B$24, MATCH(FedPersonnel[[#This Row],[Column46]], 'Month Lookup'!$A$22:$A$24, 0)), 0)</f>
        <v>0</v>
      </c>
      <c r="W22" s="208">
        <f>ROUNDUP(FedPersonnel[[#This Row],[Column25]]*FedPersonnel[[#This Row],[Column27]], 0)</f>
        <v>0</v>
      </c>
      <c r="X22" s="230">
        <f>_xlfn.IFNA(FedPersonnel[[#This Row],[Column28]]*VLOOKUP(FedPersonnel[[#This Row],[Column2]], FringeRates[#All], 2, FALSE), 0)</f>
        <v>0</v>
      </c>
      <c r="Y22" s="228">
        <f>'Non-Federal Detail'!$T22*(1+'Non-Federal Detail'!$E22)</f>
        <v>0</v>
      </c>
      <c r="Z22" s="176"/>
      <c r="AA22" s="167">
        <f>IF(FedPersonnel[[#This Row],[Column33]]&gt;0, FedPersonnel[[#This Row],[Column33]]/INDEX('Month Lookup'!$B$22:$B$24, MATCH(FedPersonnel[[#This Row],[Column46]], 'Month Lookup'!$A$22:$A$24, 0)), 0)</f>
        <v>0</v>
      </c>
      <c r="AB22" s="208">
        <f>ROUNDUP(FedPersonnel[[#This Row],[Column32]]*FedPersonnel[[#This Row],[Column34]], 0)</f>
        <v>0</v>
      </c>
      <c r="AC22" s="325">
        <f>_xlfn.IFNA(FedPersonnel[[#This Row],[Column35]]*VLOOKUP(FedPersonnel[[#This Row],[Column2]], FringeRates[#All], 2, FALSE), 0)</f>
        <v>0</v>
      </c>
      <c r="AD22" s="307">
        <f>SUM(FedPersonnel[[#This Row],[Column9]],FedPersonnel[[#This Row],[Column10]],FedPersonnel[[#This Row],[Column16]:[Column17]],FedPersonnel[[#This Row],[Column23]:[Column24]],FedPersonnel[[#This Row],[Column28]:[Column29]],FedPersonnel[[#This Row],[Column35]:[Column36]])</f>
        <v>0</v>
      </c>
      <c r="AE22" s="328">
        <f>IF(FedPersonnel[[#This Row],[Column8]]=FedPersonnel[[#This Row],[Column15]], 1, 0)</f>
        <v>1</v>
      </c>
      <c r="AF22" s="329">
        <f>IF(FedPersonnel[[#This Row],[Column15]]=FedPersonnel[[#This Row],[Column22]], 1, 0)</f>
        <v>1</v>
      </c>
      <c r="AG22" s="329">
        <f>IF(FedPersonnel[[#This Row],[Column22]]=FedPersonnel[[#This Row],[Column27]], 1, 0)</f>
        <v>1</v>
      </c>
      <c r="AH22" s="329">
        <f>IF(FedPersonnel[[#This Row],[Column27]]=FedPersonnel[[#This Row],[Column34]], 1, 0)</f>
        <v>1</v>
      </c>
      <c r="AI22" s="93"/>
      <c r="AJ22" s="93"/>
      <c r="AK22" s="93"/>
      <c r="AL22" s="93"/>
      <c r="AM22" s="92"/>
      <c r="AN22" s="92"/>
      <c r="AO22" s="92"/>
      <c r="AP22" s="92"/>
    </row>
    <row r="23" spans="1:42" ht="14.25">
      <c r="A23" s="186"/>
      <c r="B23" s="177"/>
      <c r="C23" s="177"/>
      <c r="D23" s="214"/>
      <c r="E23" s="178">
        <v>0</v>
      </c>
      <c r="F23" s="174"/>
      <c r="G23" s="167">
        <f>IF(FedPersonnel[[#This Row],[Column5]]&gt;0, FedPersonnel[[#This Row],[Column5]]/INDEX('Month Lookup'!$B$22:$B$24, MATCH(FedPersonnel[[#This Row],[Column46]], 'Month Lookup'!$A$22:$A$24, 0)), 0)</f>
        <v>0</v>
      </c>
      <c r="H23" s="208">
        <f>ROUNDUP('Non-Federal Detail'!$D23*'Non-Federal Detail'!$G23, 0)</f>
        <v>0</v>
      </c>
      <c r="I23" s="208">
        <f>_xlfn.IFNA(FedPersonnel[[#This Row],[Column9]]*VLOOKUP(FedPersonnel[[#This Row],[Column2]], FringeRates[#All], 2, FALSE), 0)</f>
        <v>0</v>
      </c>
      <c r="J23" s="218">
        <f>FedPersonnel[[#This Row],[Column3]]*(1+FedPersonnel[[#This Row],[Column4]])</f>
        <v>0</v>
      </c>
      <c r="K23" s="175"/>
      <c r="L23" s="167">
        <f>IF(FedPersonnel[[#This Row],[Column12]]&gt;0, FedPersonnel[[#This Row],[Column12]]/INDEX('Month Lookup'!$B$22:$B$24, MATCH(FedPersonnel[[#This Row],[Column46]], 'Month Lookup'!$A$22:$A$24, 0)), 0)</f>
        <v>0</v>
      </c>
      <c r="M23" s="208">
        <f>ROUNDUP(FedPersonnel[[#This Row],[Column11]]*FedPersonnel[[#This Row],[Column15]], 0)</f>
        <v>0</v>
      </c>
      <c r="N23" s="208">
        <f>_xlfn.IFNA(FedPersonnel[[#This Row],[Column16]]*VLOOKUP(FedPersonnel[[#This Row],[Column2]], FringeRates[#All], 2, FALSE), 0)</f>
        <v>0</v>
      </c>
      <c r="O23" s="218">
        <f>FedPersonnel[[#This Row],[Column11]]*(1+FedPersonnel[[#This Row],[Column4]])</f>
        <v>0</v>
      </c>
      <c r="P23" s="175"/>
      <c r="Q23" s="167">
        <f>IF(FedPersonnel[[#This Row],[Column19]]&gt;0, FedPersonnel[[#This Row],[Column19]]/INDEX('Month Lookup'!$B$22:$B$24, MATCH(FedPersonnel[[#This Row],[Column46]], 'Month Lookup'!$A$22:$A$24, 0)), 0)</f>
        <v>0</v>
      </c>
      <c r="R23" s="208">
        <f>ROUNDUP(FedPersonnel[[#This Row],[Column18]]*FedPersonnel[[#This Row],[Column22]], 0)</f>
        <v>0</v>
      </c>
      <c r="S23" s="208">
        <f>_xlfn.IFNA(FedPersonnel[[#This Row],[Column23]]*VLOOKUP(FedPersonnel[[#This Row],[Column2]], FringeRates[#All], 2, FALSE), 0)</f>
        <v>0</v>
      </c>
      <c r="T23" s="218">
        <f>FedPersonnel[[#This Row],[Column18]]*(1+FedPersonnel[[#This Row],[Column4]])</f>
        <v>0</v>
      </c>
      <c r="U23" s="175"/>
      <c r="V23" s="167">
        <f>IF(FedPersonnel[[#This Row],[Column26]]&gt;0, FedPersonnel[[#This Row],[Column26]]/INDEX('Month Lookup'!$B$22:$B$24, MATCH(FedPersonnel[[#This Row],[Column46]], 'Month Lookup'!$A$22:$A$24, 0)), 0)</f>
        <v>0</v>
      </c>
      <c r="W23" s="208">
        <f>ROUNDUP(FedPersonnel[[#This Row],[Column25]]*FedPersonnel[[#This Row],[Column27]], 0)</f>
        <v>0</v>
      </c>
      <c r="X23" s="230">
        <f>_xlfn.IFNA(FedPersonnel[[#This Row],[Column28]]*VLOOKUP(FedPersonnel[[#This Row],[Column2]], FringeRates[#All], 2, FALSE), 0)</f>
        <v>0</v>
      </c>
      <c r="Y23" s="228">
        <f>'Non-Federal Detail'!$T23*(1+'Non-Federal Detail'!$E23)</f>
        <v>0</v>
      </c>
      <c r="Z23" s="176"/>
      <c r="AA23" s="167">
        <f>IF(FedPersonnel[[#This Row],[Column33]]&gt;0, FedPersonnel[[#This Row],[Column33]]/INDEX('Month Lookup'!$B$22:$B$24, MATCH(FedPersonnel[[#This Row],[Column46]], 'Month Lookup'!$A$22:$A$24, 0)), 0)</f>
        <v>0</v>
      </c>
      <c r="AB23" s="208">
        <f>ROUNDUP(FedPersonnel[[#This Row],[Column32]]*FedPersonnel[[#This Row],[Column34]], 0)</f>
        <v>0</v>
      </c>
      <c r="AC23" s="325">
        <f>_xlfn.IFNA(FedPersonnel[[#This Row],[Column35]]*VLOOKUP(FedPersonnel[[#This Row],[Column2]], FringeRates[#All], 2, FALSE), 0)</f>
        <v>0</v>
      </c>
      <c r="AD23" s="307">
        <f>SUM(FedPersonnel[[#This Row],[Column9]],FedPersonnel[[#This Row],[Column10]],FedPersonnel[[#This Row],[Column16]:[Column17]],FedPersonnel[[#This Row],[Column23]:[Column24]],FedPersonnel[[#This Row],[Column28]:[Column29]],FedPersonnel[[#This Row],[Column35]:[Column36]])</f>
        <v>0</v>
      </c>
      <c r="AE23" s="328">
        <f>IF(FedPersonnel[[#This Row],[Column8]]=FedPersonnel[[#This Row],[Column15]], 1, 0)</f>
        <v>1</v>
      </c>
      <c r="AF23" s="329">
        <f>IF(FedPersonnel[[#This Row],[Column15]]=FedPersonnel[[#This Row],[Column22]], 1, 0)</f>
        <v>1</v>
      </c>
      <c r="AG23" s="329">
        <f>IF(FedPersonnel[[#This Row],[Column22]]=FedPersonnel[[#This Row],[Column27]], 1, 0)</f>
        <v>1</v>
      </c>
      <c r="AH23" s="329">
        <f>IF(FedPersonnel[[#This Row],[Column27]]=FedPersonnel[[#This Row],[Column34]], 1, 0)</f>
        <v>1</v>
      </c>
      <c r="AI23" s="93"/>
      <c r="AJ23" s="93"/>
      <c r="AK23" s="93"/>
      <c r="AL23" s="93"/>
      <c r="AM23" s="92"/>
      <c r="AN23" s="92"/>
      <c r="AO23" s="92"/>
      <c r="AP23" s="92"/>
    </row>
    <row r="24" spans="1:42" ht="14.25">
      <c r="A24" s="186"/>
      <c r="B24" s="177"/>
      <c r="C24" s="177"/>
      <c r="D24" s="214"/>
      <c r="E24" s="178">
        <v>0</v>
      </c>
      <c r="F24" s="174"/>
      <c r="G24" s="167">
        <f>IF(FedPersonnel[[#This Row],[Column5]]&gt;0, FedPersonnel[[#This Row],[Column5]]/INDEX('Month Lookup'!$B$22:$B$24, MATCH(FedPersonnel[[#This Row],[Column46]], 'Month Lookup'!$A$22:$A$24, 0)), 0)</f>
        <v>0</v>
      </c>
      <c r="H24" s="208">
        <f>ROUNDUP('Non-Federal Detail'!$D24*'Non-Federal Detail'!$G24, 0)</f>
        <v>0</v>
      </c>
      <c r="I24" s="208">
        <f>_xlfn.IFNA(FedPersonnel[[#This Row],[Column9]]*VLOOKUP(FedPersonnel[[#This Row],[Column2]], FringeRates[#All], 2, FALSE), 0)</f>
        <v>0</v>
      </c>
      <c r="J24" s="218">
        <f>FedPersonnel[[#This Row],[Column3]]*(1+FedPersonnel[[#This Row],[Column4]])</f>
        <v>0</v>
      </c>
      <c r="K24" s="175"/>
      <c r="L24" s="167">
        <f>IF(FedPersonnel[[#This Row],[Column12]]&gt;0, FedPersonnel[[#This Row],[Column12]]/INDEX('Month Lookup'!$B$22:$B$24, MATCH(FedPersonnel[[#This Row],[Column46]], 'Month Lookup'!$A$22:$A$24, 0)), 0)</f>
        <v>0</v>
      </c>
      <c r="M24" s="208">
        <f>ROUNDUP(FedPersonnel[[#This Row],[Column11]]*FedPersonnel[[#This Row],[Column15]], 0)</f>
        <v>0</v>
      </c>
      <c r="N24" s="208">
        <f>_xlfn.IFNA(FedPersonnel[[#This Row],[Column16]]*VLOOKUP(FedPersonnel[[#This Row],[Column2]], FringeRates[#All], 2, FALSE), 0)</f>
        <v>0</v>
      </c>
      <c r="O24" s="218">
        <f>FedPersonnel[[#This Row],[Column11]]*(1+FedPersonnel[[#This Row],[Column4]])</f>
        <v>0</v>
      </c>
      <c r="P24" s="175"/>
      <c r="Q24" s="167">
        <f>IF(FedPersonnel[[#This Row],[Column19]]&gt;0, FedPersonnel[[#This Row],[Column19]]/INDEX('Month Lookup'!$B$22:$B$24, MATCH(FedPersonnel[[#This Row],[Column46]], 'Month Lookup'!$A$22:$A$24, 0)), 0)</f>
        <v>0</v>
      </c>
      <c r="R24" s="208">
        <f>ROUNDUP(FedPersonnel[[#This Row],[Column18]]*FedPersonnel[[#This Row],[Column22]], 0)</f>
        <v>0</v>
      </c>
      <c r="S24" s="208">
        <f>_xlfn.IFNA(FedPersonnel[[#This Row],[Column23]]*VLOOKUP(FedPersonnel[[#This Row],[Column2]], FringeRates[#All], 2, FALSE), 0)</f>
        <v>0</v>
      </c>
      <c r="T24" s="218">
        <f>FedPersonnel[[#This Row],[Column18]]*(1+FedPersonnel[[#This Row],[Column4]])</f>
        <v>0</v>
      </c>
      <c r="U24" s="175"/>
      <c r="V24" s="167">
        <f>IF(FedPersonnel[[#This Row],[Column26]]&gt;0, FedPersonnel[[#This Row],[Column26]]/INDEX('Month Lookup'!$B$22:$B$24, MATCH(FedPersonnel[[#This Row],[Column46]], 'Month Lookup'!$A$22:$A$24, 0)), 0)</f>
        <v>0</v>
      </c>
      <c r="W24" s="208">
        <f>ROUNDUP(FedPersonnel[[#This Row],[Column25]]*FedPersonnel[[#This Row],[Column27]], 0)</f>
        <v>0</v>
      </c>
      <c r="X24" s="230">
        <f>_xlfn.IFNA(FedPersonnel[[#This Row],[Column28]]*VLOOKUP(FedPersonnel[[#This Row],[Column2]], FringeRates[#All], 2, FALSE), 0)</f>
        <v>0</v>
      </c>
      <c r="Y24" s="228">
        <f>'Non-Federal Detail'!$T24*(1+'Non-Federal Detail'!$E24)</f>
        <v>0</v>
      </c>
      <c r="Z24" s="176"/>
      <c r="AA24" s="167">
        <f>IF(FedPersonnel[[#This Row],[Column33]]&gt;0, FedPersonnel[[#This Row],[Column33]]/INDEX('Month Lookup'!$B$22:$B$24, MATCH(FedPersonnel[[#This Row],[Column46]], 'Month Lookup'!$A$22:$A$24, 0)), 0)</f>
        <v>0</v>
      </c>
      <c r="AB24" s="208">
        <f>ROUNDUP(FedPersonnel[[#This Row],[Column32]]*FedPersonnel[[#This Row],[Column34]], 0)</f>
        <v>0</v>
      </c>
      <c r="AC24" s="325">
        <f>_xlfn.IFNA(FedPersonnel[[#This Row],[Column35]]*VLOOKUP(FedPersonnel[[#This Row],[Column2]], FringeRates[#All], 2, FALSE), 0)</f>
        <v>0</v>
      </c>
      <c r="AD24" s="307">
        <f>SUM(FedPersonnel[[#This Row],[Column9]],FedPersonnel[[#This Row],[Column10]],FedPersonnel[[#This Row],[Column16]:[Column17]],FedPersonnel[[#This Row],[Column23]:[Column24]],FedPersonnel[[#This Row],[Column28]:[Column29]],FedPersonnel[[#This Row],[Column35]:[Column36]])</f>
        <v>0</v>
      </c>
      <c r="AE24" s="328">
        <f>IF(FedPersonnel[[#This Row],[Column8]]=FedPersonnel[[#This Row],[Column15]], 1, 0)</f>
        <v>1</v>
      </c>
      <c r="AF24" s="329">
        <f>IF(FedPersonnel[[#This Row],[Column15]]=FedPersonnel[[#This Row],[Column22]], 1, 0)</f>
        <v>1</v>
      </c>
      <c r="AG24" s="329">
        <f>IF(FedPersonnel[[#This Row],[Column22]]=FedPersonnel[[#This Row],[Column27]], 1, 0)</f>
        <v>1</v>
      </c>
      <c r="AH24" s="329">
        <f>IF(FedPersonnel[[#This Row],[Column27]]=FedPersonnel[[#This Row],[Column34]], 1, 0)</f>
        <v>1</v>
      </c>
      <c r="AI24" s="93"/>
      <c r="AJ24" s="93"/>
      <c r="AK24" s="93"/>
      <c r="AL24" s="93"/>
      <c r="AM24" s="92"/>
      <c r="AN24" s="92"/>
      <c r="AO24" s="92"/>
      <c r="AP24" s="92"/>
    </row>
    <row r="25" spans="1:42" ht="14.25">
      <c r="A25" s="186"/>
      <c r="B25" s="177"/>
      <c r="C25" s="177"/>
      <c r="D25" s="214"/>
      <c r="E25" s="178">
        <v>0</v>
      </c>
      <c r="F25" s="174"/>
      <c r="G25" s="167">
        <f>IF(FedPersonnel[[#This Row],[Column5]]&gt;0, FedPersonnel[[#This Row],[Column5]]/INDEX('Month Lookup'!$B$22:$B$24, MATCH(FedPersonnel[[#This Row],[Column46]], 'Month Lookup'!$A$22:$A$24, 0)), 0)</f>
        <v>0</v>
      </c>
      <c r="H25" s="208">
        <f>ROUNDUP('Non-Federal Detail'!$D25*'Non-Federal Detail'!$G25, 0)</f>
        <v>0</v>
      </c>
      <c r="I25" s="208">
        <f>_xlfn.IFNA(FedPersonnel[[#This Row],[Column9]]*VLOOKUP(FedPersonnel[[#This Row],[Column2]], FringeRates[#All], 2, FALSE), 0)</f>
        <v>0</v>
      </c>
      <c r="J25" s="218">
        <f>FedPersonnel[[#This Row],[Column3]]*(1+FedPersonnel[[#This Row],[Column4]])</f>
        <v>0</v>
      </c>
      <c r="K25" s="175"/>
      <c r="L25" s="167">
        <f>IF(FedPersonnel[[#This Row],[Column12]]&gt;0, FedPersonnel[[#This Row],[Column12]]/INDEX('Month Lookup'!$B$22:$B$24, MATCH(FedPersonnel[[#This Row],[Column46]], 'Month Lookup'!$A$22:$A$24, 0)), 0)</f>
        <v>0</v>
      </c>
      <c r="M25" s="208">
        <f>ROUNDUP(FedPersonnel[[#This Row],[Column11]]*FedPersonnel[[#This Row],[Column15]], 0)</f>
        <v>0</v>
      </c>
      <c r="N25" s="208">
        <f>_xlfn.IFNA(FedPersonnel[[#This Row],[Column16]]*VLOOKUP(FedPersonnel[[#This Row],[Column2]], FringeRates[#All], 2, FALSE), 0)</f>
        <v>0</v>
      </c>
      <c r="O25" s="218">
        <f>FedPersonnel[[#This Row],[Column11]]*(1+FedPersonnel[[#This Row],[Column4]])</f>
        <v>0</v>
      </c>
      <c r="P25" s="175"/>
      <c r="Q25" s="167">
        <f>IF(FedPersonnel[[#This Row],[Column19]]&gt;0, FedPersonnel[[#This Row],[Column19]]/INDEX('Month Lookup'!$B$22:$B$24, MATCH(FedPersonnel[[#This Row],[Column46]], 'Month Lookup'!$A$22:$A$24, 0)), 0)</f>
        <v>0</v>
      </c>
      <c r="R25" s="208">
        <f>ROUNDUP(FedPersonnel[[#This Row],[Column18]]*FedPersonnel[[#This Row],[Column22]], 0)</f>
        <v>0</v>
      </c>
      <c r="S25" s="208">
        <f>_xlfn.IFNA(FedPersonnel[[#This Row],[Column23]]*VLOOKUP(FedPersonnel[[#This Row],[Column2]], FringeRates[#All], 2, FALSE), 0)</f>
        <v>0</v>
      </c>
      <c r="T25" s="218">
        <f>FedPersonnel[[#This Row],[Column18]]*(1+FedPersonnel[[#This Row],[Column4]])</f>
        <v>0</v>
      </c>
      <c r="U25" s="175"/>
      <c r="V25" s="167">
        <f>IF(FedPersonnel[[#This Row],[Column26]]&gt;0, FedPersonnel[[#This Row],[Column26]]/INDEX('Month Lookup'!$B$22:$B$24, MATCH(FedPersonnel[[#This Row],[Column46]], 'Month Lookup'!$A$22:$A$24, 0)), 0)</f>
        <v>0</v>
      </c>
      <c r="W25" s="208">
        <f>ROUNDUP(FedPersonnel[[#This Row],[Column25]]*FedPersonnel[[#This Row],[Column27]], 0)</f>
        <v>0</v>
      </c>
      <c r="X25" s="230">
        <f>_xlfn.IFNA(FedPersonnel[[#This Row],[Column28]]*VLOOKUP(FedPersonnel[[#This Row],[Column2]], FringeRates[#All], 2, FALSE), 0)</f>
        <v>0</v>
      </c>
      <c r="Y25" s="228">
        <f>'Non-Federal Detail'!$T25*(1+'Non-Federal Detail'!$E25)</f>
        <v>0</v>
      </c>
      <c r="Z25" s="176"/>
      <c r="AA25" s="167">
        <f>IF(FedPersonnel[[#This Row],[Column33]]&gt;0, FedPersonnel[[#This Row],[Column33]]/INDEX('Month Lookup'!$B$22:$B$24, MATCH(FedPersonnel[[#This Row],[Column46]], 'Month Lookup'!$A$22:$A$24, 0)), 0)</f>
        <v>0</v>
      </c>
      <c r="AB25" s="208">
        <f>ROUNDUP(FedPersonnel[[#This Row],[Column32]]*FedPersonnel[[#This Row],[Column34]], 0)</f>
        <v>0</v>
      </c>
      <c r="AC25" s="325">
        <f>_xlfn.IFNA(FedPersonnel[[#This Row],[Column35]]*VLOOKUP(FedPersonnel[[#This Row],[Column2]], FringeRates[#All], 2, FALSE), 0)</f>
        <v>0</v>
      </c>
      <c r="AD25" s="307">
        <f>SUM(FedPersonnel[[#This Row],[Column9]],FedPersonnel[[#This Row],[Column10]],FedPersonnel[[#This Row],[Column16]:[Column17]],FedPersonnel[[#This Row],[Column23]:[Column24]],FedPersonnel[[#This Row],[Column28]:[Column29]],FedPersonnel[[#This Row],[Column35]:[Column36]])</f>
        <v>0</v>
      </c>
      <c r="AE25" s="328">
        <f>IF(FedPersonnel[[#This Row],[Column8]]=FedPersonnel[[#This Row],[Column15]], 1, 0)</f>
        <v>1</v>
      </c>
      <c r="AF25" s="329">
        <f>IF(FedPersonnel[[#This Row],[Column15]]=FedPersonnel[[#This Row],[Column22]], 1, 0)</f>
        <v>1</v>
      </c>
      <c r="AG25" s="329">
        <f>IF(FedPersonnel[[#This Row],[Column22]]=FedPersonnel[[#This Row],[Column27]], 1, 0)</f>
        <v>1</v>
      </c>
      <c r="AH25" s="329">
        <f>IF(FedPersonnel[[#This Row],[Column27]]=FedPersonnel[[#This Row],[Column34]], 1, 0)</f>
        <v>1</v>
      </c>
      <c r="AI25" s="93"/>
      <c r="AJ25" s="93"/>
      <c r="AK25" s="93"/>
      <c r="AL25" s="93"/>
      <c r="AM25" s="92"/>
      <c r="AN25" s="92"/>
      <c r="AO25" s="92"/>
      <c r="AP25" s="92"/>
    </row>
    <row r="26" spans="1:42" ht="14.25">
      <c r="A26" s="186"/>
      <c r="B26" s="177"/>
      <c r="C26" s="177"/>
      <c r="D26" s="214"/>
      <c r="E26" s="178">
        <v>0</v>
      </c>
      <c r="F26" s="174"/>
      <c r="G26" s="167">
        <f>IF(FedPersonnel[[#This Row],[Column5]]&gt;0, FedPersonnel[[#This Row],[Column5]]/INDEX('Month Lookup'!$B$22:$B$24, MATCH(FedPersonnel[[#This Row],[Column46]], 'Month Lookup'!$A$22:$A$24, 0)), 0)</f>
        <v>0</v>
      </c>
      <c r="H26" s="208">
        <f>ROUNDUP('Non-Federal Detail'!$D26*'Non-Federal Detail'!$G26, 0)</f>
        <v>0</v>
      </c>
      <c r="I26" s="208">
        <f>_xlfn.IFNA(FedPersonnel[[#This Row],[Column9]]*VLOOKUP(FedPersonnel[[#This Row],[Column2]], FringeRates[#All], 2, FALSE), 0)</f>
        <v>0</v>
      </c>
      <c r="J26" s="218">
        <f>FedPersonnel[[#This Row],[Column3]]*(1+FedPersonnel[[#This Row],[Column4]])</f>
        <v>0</v>
      </c>
      <c r="K26" s="175"/>
      <c r="L26" s="167">
        <f>IF(FedPersonnel[[#This Row],[Column12]]&gt;0, FedPersonnel[[#This Row],[Column12]]/INDEX('Month Lookup'!$B$22:$B$24, MATCH(FedPersonnel[[#This Row],[Column46]], 'Month Lookup'!$A$22:$A$24, 0)), 0)</f>
        <v>0</v>
      </c>
      <c r="M26" s="208">
        <f>ROUNDUP(FedPersonnel[[#This Row],[Column11]]*FedPersonnel[[#This Row],[Column15]], 0)</f>
        <v>0</v>
      </c>
      <c r="N26" s="208">
        <f>_xlfn.IFNA(FedPersonnel[[#This Row],[Column16]]*VLOOKUP(FedPersonnel[[#This Row],[Column2]], FringeRates[#All], 2, FALSE), 0)</f>
        <v>0</v>
      </c>
      <c r="O26" s="218">
        <f>FedPersonnel[[#This Row],[Column11]]*(1+FedPersonnel[[#This Row],[Column4]])</f>
        <v>0</v>
      </c>
      <c r="P26" s="175"/>
      <c r="Q26" s="167">
        <f>IF(FedPersonnel[[#This Row],[Column19]]&gt;0, FedPersonnel[[#This Row],[Column19]]/INDEX('Month Lookup'!$B$22:$B$24, MATCH(FedPersonnel[[#This Row],[Column46]], 'Month Lookup'!$A$22:$A$24, 0)), 0)</f>
        <v>0</v>
      </c>
      <c r="R26" s="208">
        <f>ROUNDUP(FedPersonnel[[#This Row],[Column18]]*FedPersonnel[[#This Row],[Column22]], 0)</f>
        <v>0</v>
      </c>
      <c r="S26" s="208">
        <f>_xlfn.IFNA(FedPersonnel[[#This Row],[Column23]]*VLOOKUP(FedPersonnel[[#This Row],[Column2]], FringeRates[#All], 2, FALSE), 0)</f>
        <v>0</v>
      </c>
      <c r="T26" s="218">
        <f>FedPersonnel[[#This Row],[Column18]]*(1+FedPersonnel[[#This Row],[Column4]])</f>
        <v>0</v>
      </c>
      <c r="U26" s="175"/>
      <c r="V26" s="167">
        <f>IF(FedPersonnel[[#This Row],[Column26]]&gt;0, FedPersonnel[[#This Row],[Column26]]/INDEX('Month Lookup'!$B$22:$B$24, MATCH(FedPersonnel[[#This Row],[Column46]], 'Month Lookup'!$A$22:$A$24, 0)), 0)</f>
        <v>0</v>
      </c>
      <c r="W26" s="208">
        <f>ROUNDUP(FedPersonnel[[#This Row],[Column25]]*FedPersonnel[[#This Row],[Column27]], 0)</f>
        <v>0</v>
      </c>
      <c r="X26" s="230">
        <f>_xlfn.IFNA(FedPersonnel[[#This Row],[Column28]]*VLOOKUP(FedPersonnel[[#This Row],[Column2]], FringeRates[#All], 2, FALSE), 0)</f>
        <v>0</v>
      </c>
      <c r="Y26" s="228">
        <f>'Non-Federal Detail'!$T26*(1+'Non-Federal Detail'!$E26)</f>
        <v>0</v>
      </c>
      <c r="Z26" s="176"/>
      <c r="AA26" s="167">
        <f>IF(FedPersonnel[[#This Row],[Column33]]&gt;0, FedPersonnel[[#This Row],[Column33]]/INDEX('Month Lookup'!$B$22:$B$24, MATCH(FedPersonnel[[#This Row],[Column46]], 'Month Lookup'!$A$22:$A$24, 0)), 0)</f>
        <v>0</v>
      </c>
      <c r="AB26" s="208">
        <f>ROUNDUP(FedPersonnel[[#This Row],[Column32]]*FedPersonnel[[#This Row],[Column34]], 0)</f>
        <v>0</v>
      </c>
      <c r="AC26" s="325">
        <f>_xlfn.IFNA(FedPersonnel[[#This Row],[Column35]]*VLOOKUP(FedPersonnel[[#This Row],[Column2]], FringeRates[#All], 2, FALSE), 0)</f>
        <v>0</v>
      </c>
      <c r="AD26" s="307">
        <f>SUM(FedPersonnel[[#This Row],[Column9]],FedPersonnel[[#This Row],[Column10]],FedPersonnel[[#This Row],[Column16]:[Column17]],FedPersonnel[[#This Row],[Column23]:[Column24]],FedPersonnel[[#This Row],[Column28]:[Column29]],FedPersonnel[[#This Row],[Column35]:[Column36]])</f>
        <v>0</v>
      </c>
      <c r="AE26" s="328">
        <f>IF(FedPersonnel[[#This Row],[Column8]]=FedPersonnel[[#This Row],[Column15]], 1, 0)</f>
        <v>1</v>
      </c>
      <c r="AF26" s="329">
        <f>IF(FedPersonnel[[#This Row],[Column15]]=FedPersonnel[[#This Row],[Column22]], 1, 0)</f>
        <v>1</v>
      </c>
      <c r="AG26" s="329">
        <f>IF(FedPersonnel[[#This Row],[Column22]]=FedPersonnel[[#This Row],[Column27]], 1, 0)</f>
        <v>1</v>
      </c>
      <c r="AH26" s="329">
        <f>IF(FedPersonnel[[#This Row],[Column27]]=FedPersonnel[[#This Row],[Column34]], 1, 0)</f>
        <v>1</v>
      </c>
      <c r="AI26"/>
      <c r="AK26"/>
      <c r="AL26"/>
      <c r="AM26"/>
      <c r="AN26"/>
      <c r="AO26"/>
    </row>
    <row r="27" spans="1:42" ht="14.25">
      <c r="A27" s="186"/>
      <c r="B27" s="177"/>
      <c r="C27" s="177"/>
      <c r="D27" s="214"/>
      <c r="E27" s="178">
        <v>0</v>
      </c>
      <c r="F27" s="174"/>
      <c r="G27" s="167">
        <f>IF(FedPersonnel[[#This Row],[Column5]]&gt;0, FedPersonnel[[#This Row],[Column5]]/INDEX('Month Lookup'!$B$22:$B$24, MATCH(FedPersonnel[[#This Row],[Column46]], 'Month Lookup'!$A$22:$A$24, 0)), 0)</f>
        <v>0</v>
      </c>
      <c r="H27" s="208">
        <f>ROUNDUP('Non-Federal Detail'!$D27*'Non-Federal Detail'!$G27, 0)</f>
        <v>0</v>
      </c>
      <c r="I27" s="208">
        <f>_xlfn.IFNA(FedPersonnel[[#This Row],[Column9]]*VLOOKUP(FedPersonnel[[#This Row],[Column2]], FringeRates[#All], 2, FALSE), 0)</f>
        <v>0</v>
      </c>
      <c r="J27" s="218">
        <f>FedPersonnel[[#This Row],[Column3]]*(1+FedPersonnel[[#This Row],[Column4]])</f>
        <v>0</v>
      </c>
      <c r="K27" s="175"/>
      <c r="L27" s="167">
        <f>IF(FedPersonnel[[#This Row],[Column12]]&gt;0, FedPersonnel[[#This Row],[Column12]]/INDEX('Month Lookup'!$B$22:$B$24, MATCH(FedPersonnel[[#This Row],[Column46]], 'Month Lookup'!$A$22:$A$24, 0)), 0)</f>
        <v>0</v>
      </c>
      <c r="M27" s="208">
        <f>ROUNDUP(FedPersonnel[[#This Row],[Column11]]*FedPersonnel[[#This Row],[Column15]], 0)</f>
        <v>0</v>
      </c>
      <c r="N27" s="208">
        <f>_xlfn.IFNA(FedPersonnel[[#This Row],[Column16]]*VLOOKUP(FedPersonnel[[#This Row],[Column2]], FringeRates[#All], 2, FALSE), 0)</f>
        <v>0</v>
      </c>
      <c r="O27" s="218">
        <f>FedPersonnel[[#This Row],[Column11]]*(1+FedPersonnel[[#This Row],[Column4]])</f>
        <v>0</v>
      </c>
      <c r="P27" s="175"/>
      <c r="Q27" s="167">
        <f>IF(FedPersonnel[[#This Row],[Column19]]&gt;0, FedPersonnel[[#This Row],[Column19]]/INDEX('Month Lookup'!$B$22:$B$24, MATCH(FedPersonnel[[#This Row],[Column46]], 'Month Lookup'!$A$22:$A$24, 0)), 0)</f>
        <v>0</v>
      </c>
      <c r="R27" s="208">
        <f>ROUNDUP(FedPersonnel[[#This Row],[Column18]]*FedPersonnel[[#This Row],[Column22]], 0)</f>
        <v>0</v>
      </c>
      <c r="S27" s="208">
        <f>_xlfn.IFNA(FedPersonnel[[#This Row],[Column23]]*VLOOKUP(FedPersonnel[[#This Row],[Column2]], FringeRates[#All], 2, FALSE), 0)</f>
        <v>0</v>
      </c>
      <c r="T27" s="218">
        <f>FedPersonnel[[#This Row],[Column18]]*(1+FedPersonnel[[#This Row],[Column4]])</f>
        <v>0</v>
      </c>
      <c r="U27" s="175"/>
      <c r="V27" s="167">
        <f>IF(FedPersonnel[[#This Row],[Column26]]&gt;0, FedPersonnel[[#This Row],[Column26]]/INDEX('Month Lookup'!$B$22:$B$24, MATCH(FedPersonnel[[#This Row],[Column46]], 'Month Lookup'!$A$22:$A$24, 0)), 0)</f>
        <v>0</v>
      </c>
      <c r="W27" s="208">
        <f>ROUNDUP(FedPersonnel[[#This Row],[Column25]]*FedPersonnel[[#This Row],[Column27]], 0)</f>
        <v>0</v>
      </c>
      <c r="X27" s="230">
        <f>_xlfn.IFNA(FedPersonnel[[#This Row],[Column28]]*VLOOKUP(FedPersonnel[[#This Row],[Column2]], FringeRates[#All], 2, FALSE), 0)</f>
        <v>0</v>
      </c>
      <c r="Y27" s="228">
        <f>'Non-Federal Detail'!$T27*(1+'Non-Federal Detail'!$E27)</f>
        <v>0</v>
      </c>
      <c r="Z27" s="176"/>
      <c r="AA27" s="167">
        <f>IF(FedPersonnel[[#This Row],[Column33]]&gt;0, FedPersonnel[[#This Row],[Column33]]/INDEX('Month Lookup'!$B$22:$B$24, MATCH(FedPersonnel[[#This Row],[Column46]], 'Month Lookup'!$A$22:$A$24, 0)), 0)</f>
        <v>0</v>
      </c>
      <c r="AB27" s="208">
        <f>ROUNDUP(FedPersonnel[[#This Row],[Column32]]*FedPersonnel[[#This Row],[Column34]], 0)</f>
        <v>0</v>
      </c>
      <c r="AC27" s="325">
        <f>_xlfn.IFNA(FedPersonnel[[#This Row],[Column35]]*VLOOKUP(FedPersonnel[[#This Row],[Column2]], FringeRates[#All], 2, FALSE), 0)</f>
        <v>0</v>
      </c>
      <c r="AD27" s="307">
        <f>SUM(FedPersonnel[[#This Row],[Column9]],FedPersonnel[[#This Row],[Column10]],FedPersonnel[[#This Row],[Column16]:[Column17]],FedPersonnel[[#This Row],[Column23]:[Column24]],FedPersonnel[[#This Row],[Column28]:[Column29]],FedPersonnel[[#This Row],[Column35]:[Column36]])</f>
        <v>0</v>
      </c>
      <c r="AE27" s="328">
        <f>IF(FedPersonnel[[#This Row],[Column8]]=FedPersonnel[[#This Row],[Column15]], 1, 0)</f>
        <v>1</v>
      </c>
      <c r="AF27" s="329">
        <f>IF(FedPersonnel[[#This Row],[Column15]]=FedPersonnel[[#This Row],[Column22]], 1, 0)</f>
        <v>1</v>
      </c>
      <c r="AG27" s="329">
        <f>IF(FedPersonnel[[#This Row],[Column22]]=FedPersonnel[[#This Row],[Column27]], 1, 0)</f>
        <v>1</v>
      </c>
      <c r="AH27" s="329">
        <f>IF(FedPersonnel[[#This Row],[Column27]]=FedPersonnel[[#This Row],[Column34]], 1, 0)</f>
        <v>1</v>
      </c>
      <c r="AI27"/>
      <c r="AK27"/>
      <c r="AL27"/>
      <c r="AM27"/>
      <c r="AN27"/>
      <c r="AO27"/>
    </row>
    <row r="28" spans="1:42" ht="14.25">
      <c r="A28" s="187"/>
      <c r="B28" s="177"/>
      <c r="C28" s="177"/>
      <c r="D28" s="214"/>
      <c r="E28" s="178">
        <v>0</v>
      </c>
      <c r="F28" s="174"/>
      <c r="G28" s="167">
        <f>IF(FedPersonnel[[#This Row],[Column5]]&gt;0, FedPersonnel[[#This Row],[Column5]]/INDEX('Month Lookup'!$B$22:$B$24, MATCH(FedPersonnel[[#This Row],[Column46]], 'Month Lookup'!$A$22:$A$24, 0)), 0)</f>
        <v>0</v>
      </c>
      <c r="H28" s="208">
        <f>ROUNDUP('Non-Federal Detail'!$D28*'Non-Federal Detail'!$G28, 0)</f>
        <v>0</v>
      </c>
      <c r="I28" s="208">
        <f>_xlfn.IFNA(FedPersonnel[[#This Row],[Column9]]*VLOOKUP(FedPersonnel[[#This Row],[Column2]], FringeRates[#All], 2, FALSE), 0)</f>
        <v>0</v>
      </c>
      <c r="J28" s="218">
        <f>FedPersonnel[[#This Row],[Column3]]*(1+FedPersonnel[[#This Row],[Column4]])</f>
        <v>0</v>
      </c>
      <c r="K28" s="175"/>
      <c r="L28" s="167">
        <f>IF(FedPersonnel[[#This Row],[Column12]]&gt;0, FedPersonnel[[#This Row],[Column12]]/INDEX('Month Lookup'!$B$22:$B$24, MATCH(FedPersonnel[[#This Row],[Column46]], 'Month Lookup'!$A$22:$A$24, 0)), 0)</f>
        <v>0</v>
      </c>
      <c r="M28" s="208">
        <f>ROUNDUP(FedPersonnel[[#This Row],[Column11]]*FedPersonnel[[#This Row],[Column15]], 0)</f>
        <v>0</v>
      </c>
      <c r="N28" s="208">
        <f>_xlfn.IFNA(FedPersonnel[[#This Row],[Column16]]*VLOOKUP(FedPersonnel[[#This Row],[Column2]], FringeRates[#All], 2, FALSE), 0)</f>
        <v>0</v>
      </c>
      <c r="O28" s="218">
        <f>FedPersonnel[[#This Row],[Column11]]*(1+FedPersonnel[[#This Row],[Column4]])</f>
        <v>0</v>
      </c>
      <c r="P28" s="175"/>
      <c r="Q28" s="167">
        <f>IF(FedPersonnel[[#This Row],[Column19]]&gt;0, FedPersonnel[[#This Row],[Column19]]/INDEX('Month Lookup'!$B$22:$B$24, MATCH(FedPersonnel[[#This Row],[Column46]], 'Month Lookup'!$A$22:$A$24, 0)), 0)</f>
        <v>0</v>
      </c>
      <c r="R28" s="208">
        <f>ROUNDUP(FedPersonnel[[#This Row],[Column18]]*FedPersonnel[[#This Row],[Column22]], 0)</f>
        <v>0</v>
      </c>
      <c r="S28" s="208">
        <f>_xlfn.IFNA(FedPersonnel[[#This Row],[Column23]]*VLOOKUP(FedPersonnel[[#This Row],[Column2]], FringeRates[#All], 2, FALSE), 0)</f>
        <v>0</v>
      </c>
      <c r="T28" s="218">
        <f>FedPersonnel[[#This Row],[Column18]]*(1+FedPersonnel[[#This Row],[Column4]])</f>
        <v>0</v>
      </c>
      <c r="U28" s="175"/>
      <c r="V28" s="167">
        <f>IF(FedPersonnel[[#This Row],[Column26]]&gt;0, FedPersonnel[[#This Row],[Column26]]/INDEX('Month Lookup'!$B$22:$B$24, MATCH(FedPersonnel[[#This Row],[Column46]], 'Month Lookup'!$A$22:$A$24, 0)), 0)</f>
        <v>0</v>
      </c>
      <c r="W28" s="208">
        <f>ROUNDUP(FedPersonnel[[#This Row],[Column25]]*FedPersonnel[[#This Row],[Column27]], 0)</f>
        <v>0</v>
      </c>
      <c r="X28" s="230">
        <f>_xlfn.IFNA(FedPersonnel[[#This Row],[Column28]]*VLOOKUP(FedPersonnel[[#This Row],[Column2]], FringeRates[#All], 2, FALSE), 0)</f>
        <v>0</v>
      </c>
      <c r="Y28" s="228">
        <f>'Non-Federal Detail'!$T28*(1+'Non-Federal Detail'!$E28)</f>
        <v>0</v>
      </c>
      <c r="Z28" s="176"/>
      <c r="AA28" s="167">
        <f>IF(FedPersonnel[[#This Row],[Column33]]&gt;0, FedPersonnel[[#This Row],[Column33]]/INDEX('Month Lookup'!$B$22:$B$24, MATCH(FedPersonnel[[#This Row],[Column46]], 'Month Lookup'!$A$22:$A$24, 0)), 0)</f>
        <v>0</v>
      </c>
      <c r="AB28" s="208">
        <f>ROUNDUP(FedPersonnel[[#This Row],[Column32]]*FedPersonnel[[#This Row],[Column34]], 0)</f>
        <v>0</v>
      </c>
      <c r="AC28" s="325">
        <f>_xlfn.IFNA(FedPersonnel[[#This Row],[Column35]]*VLOOKUP(FedPersonnel[[#This Row],[Column2]], FringeRates[#All], 2, FALSE), 0)</f>
        <v>0</v>
      </c>
      <c r="AD28" s="307">
        <f>SUM(FedPersonnel[[#This Row],[Column9]],FedPersonnel[[#This Row],[Column10]],FedPersonnel[[#This Row],[Column16]:[Column17]],FedPersonnel[[#This Row],[Column23]:[Column24]],FedPersonnel[[#This Row],[Column28]:[Column29]],FedPersonnel[[#This Row],[Column35]:[Column36]])</f>
        <v>0</v>
      </c>
      <c r="AE28" s="330">
        <f>IF(FedPersonnel[[#This Row],[Column8]]=FedPersonnel[[#This Row],[Column15]], 1, 0)</f>
        <v>1</v>
      </c>
      <c r="AF28" s="329">
        <f>IF(FedPersonnel[[#This Row],[Column15]]=FedPersonnel[[#This Row],[Column22]], 1, 0)</f>
        <v>1</v>
      </c>
      <c r="AG28" s="329">
        <f>IF(FedPersonnel[[#This Row],[Column22]]=FedPersonnel[[#This Row],[Column27]], 1, 0)</f>
        <v>1</v>
      </c>
      <c r="AH28" s="329">
        <f>IF(FedPersonnel[[#This Row],[Column27]]=FedPersonnel[[#This Row],[Column34]], 1, 0)</f>
        <v>1</v>
      </c>
      <c r="AI28"/>
      <c r="AK28"/>
      <c r="AL28"/>
      <c r="AM28"/>
      <c r="AN28"/>
      <c r="AO28"/>
    </row>
    <row r="29" spans="1:42" ht="14.25">
      <c r="A29" s="186"/>
      <c r="B29" s="177"/>
      <c r="C29" s="177"/>
      <c r="D29" s="214"/>
      <c r="E29" s="178">
        <v>0</v>
      </c>
      <c r="F29" s="174"/>
      <c r="G29" s="167">
        <f>IF(FedPersonnel[[#This Row],[Column5]]&gt;0, FedPersonnel[[#This Row],[Column5]]/INDEX('Month Lookup'!$B$22:$B$24, MATCH(FedPersonnel[[#This Row],[Column46]], 'Month Lookup'!$A$22:$A$24, 0)), 0)</f>
        <v>0</v>
      </c>
      <c r="H29" s="208">
        <f>ROUNDUP('Non-Federal Detail'!$D29*'Non-Federal Detail'!$G29, 0)</f>
        <v>0</v>
      </c>
      <c r="I29" s="208">
        <f>_xlfn.IFNA(FedPersonnel[[#This Row],[Column9]]*VLOOKUP(FedPersonnel[[#This Row],[Column2]], FringeRates[#All], 2, FALSE), 0)</f>
        <v>0</v>
      </c>
      <c r="J29" s="218">
        <f>FedPersonnel[[#This Row],[Column3]]*(1+FedPersonnel[[#This Row],[Column4]])</f>
        <v>0</v>
      </c>
      <c r="K29" s="175"/>
      <c r="L29" s="167">
        <f>IF(FedPersonnel[[#This Row],[Column12]]&gt;0, FedPersonnel[[#This Row],[Column12]]/INDEX('Month Lookup'!$B$22:$B$24, MATCH(FedPersonnel[[#This Row],[Column46]], 'Month Lookup'!$A$22:$A$24, 0)), 0)</f>
        <v>0</v>
      </c>
      <c r="M29" s="208">
        <f>ROUNDUP(FedPersonnel[[#This Row],[Column11]]*FedPersonnel[[#This Row],[Column15]], 0)</f>
        <v>0</v>
      </c>
      <c r="N29" s="208">
        <f>_xlfn.IFNA(FedPersonnel[[#This Row],[Column16]]*VLOOKUP(FedPersonnel[[#This Row],[Column2]], FringeRates[#All], 2, FALSE), 0)</f>
        <v>0</v>
      </c>
      <c r="O29" s="218">
        <f>FedPersonnel[[#This Row],[Column11]]*(1+FedPersonnel[[#This Row],[Column4]])</f>
        <v>0</v>
      </c>
      <c r="P29" s="175"/>
      <c r="Q29" s="167">
        <f>IF(FedPersonnel[[#This Row],[Column19]]&gt;0, FedPersonnel[[#This Row],[Column19]]/INDEX('Month Lookup'!$B$22:$B$24, MATCH(FedPersonnel[[#This Row],[Column46]], 'Month Lookup'!$A$22:$A$24, 0)), 0)</f>
        <v>0</v>
      </c>
      <c r="R29" s="208">
        <f>ROUNDUP(FedPersonnel[[#This Row],[Column18]]*FedPersonnel[[#This Row],[Column22]], 0)</f>
        <v>0</v>
      </c>
      <c r="S29" s="208">
        <f>_xlfn.IFNA(FedPersonnel[[#This Row],[Column23]]*VLOOKUP(FedPersonnel[[#This Row],[Column2]], FringeRates[#All], 2, FALSE), 0)</f>
        <v>0</v>
      </c>
      <c r="T29" s="218">
        <f>FedPersonnel[[#This Row],[Column18]]*(1+FedPersonnel[[#This Row],[Column4]])</f>
        <v>0</v>
      </c>
      <c r="U29" s="175"/>
      <c r="V29" s="167">
        <f>IF(FedPersonnel[[#This Row],[Column26]]&gt;0, FedPersonnel[[#This Row],[Column26]]/INDEX('Month Lookup'!$B$22:$B$24, MATCH(FedPersonnel[[#This Row],[Column46]], 'Month Lookup'!$A$22:$A$24, 0)), 0)</f>
        <v>0</v>
      </c>
      <c r="W29" s="208">
        <f>ROUNDUP(FedPersonnel[[#This Row],[Column25]]*FedPersonnel[[#This Row],[Column27]], 0)</f>
        <v>0</v>
      </c>
      <c r="X29" s="230">
        <f>_xlfn.IFNA(FedPersonnel[[#This Row],[Column28]]*VLOOKUP(FedPersonnel[[#This Row],[Column2]], FringeRates[#All], 2, FALSE), 0)</f>
        <v>0</v>
      </c>
      <c r="Y29" s="228">
        <f>'Non-Federal Detail'!$T29*(1+'Non-Federal Detail'!$E29)</f>
        <v>0</v>
      </c>
      <c r="Z29" s="176"/>
      <c r="AA29" s="167">
        <f>IF(FedPersonnel[[#This Row],[Column33]]&gt;0, FedPersonnel[[#This Row],[Column33]]/INDEX('Month Lookup'!$B$22:$B$24, MATCH(FedPersonnel[[#This Row],[Column46]], 'Month Lookup'!$A$22:$A$24, 0)), 0)</f>
        <v>0</v>
      </c>
      <c r="AB29" s="208">
        <f>ROUNDUP(FedPersonnel[[#This Row],[Column32]]*FedPersonnel[[#This Row],[Column34]], 0)</f>
        <v>0</v>
      </c>
      <c r="AC29" s="325">
        <f>_xlfn.IFNA(FedPersonnel[[#This Row],[Column35]]*VLOOKUP(FedPersonnel[[#This Row],[Column2]], FringeRates[#All], 2, FALSE), 0)</f>
        <v>0</v>
      </c>
      <c r="AD29" s="307">
        <f>SUM(FedPersonnel[[#This Row],[Column9]],FedPersonnel[[#This Row],[Column10]],FedPersonnel[[#This Row],[Column16]:[Column17]],FedPersonnel[[#This Row],[Column23]:[Column24]],FedPersonnel[[#This Row],[Column28]:[Column29]],FedPersonnel[[#This Row],[Column35]:[Column36]])</f>
        <v>0</v>
      </c>
      <c r="AE29" s="330">
        <f>IF(FedPersonnel[[#This Row],[Column8]]=FedPersonnel[[#This Row],[Column15]], 1, 0)</f>
        <v>1</v>
      </c>
      <c r="AF29" s="329">
        <f>IF(FedPersonnel[[#This Row],[Column15]]=FedPersonnel[[#This Row],[Column22]], 1, 0)</f>
        <v>1</v>
      </c>
      <c r="AG29" s="329">
        <f>IF(FedPersonnel[[#This Row],[Column22]]=FedPersonnel[[#This Row],[Column27]], 1, 0)</f>
        <v>1</v>
      </c>
      <c r="AH29" s="329">
        <f>IF(FedPersonnel[[#This Row],[Column27]]=FedPersonnel[[#This Row],[Column34]], 1, 0)</f>
        <v>1</v>
      </c>
      <c r="AI29"/>
      <c r="AK29"/>
      <c r="AL29"/>
      <c r="AM29"/>
      <c r="AN29"/>
      <c r="AO29"/>
    </row>
    <row r="30" spans="1:42" ht="14.25">
      <c r="A30" s="186"/>
      <c r="B30" s="177"/>
      <c r="C30" s="177"/>
      <c r="D30" s="214"/>
      <c r="E30" s="178">
        <v>0</v>
      </c>
      <c r="F30" s="174"/>
      <c r="G30" s="167">
        <f>IF(FedPersonnel[[#This Row],[Column5]]&gt;0, FedPersonnel[[#This Row],[Column5]]/INDEX('Month Lookup'!$B$22:$B$24, MATCH(FedPersonnel[[#This Row],[Column46]], 'Month Lookup'!$A$22:$A$24, 0)), 0)</f>
        <v>0</v>
      </c>
      <c r="H30" s="208">
        <f>ROUNDUP('Non-Federal Detail'!$D30*'Non-Federal Detail'!$G30, 0)</f>
        <v>0</v>
      </c>
      <c r="I30" s="208">
        <f>_xlfn.IFNA(FedPersonnel[[#This Row],[Column9]]*VLOOKUP(FedPersonnel[[#This Row],[Column2]], FringeRates[#All], 2, FALSE), 0)</f>
        <v>0</v>
      </c>
      <c r="J30" s="218">
        <f>FedPersonnel[[#This Row],[Column3]]*(1+FedPersonnel[[#This Row],[Column4]])</f>
        <v>0</v>
      </c>
      <c r="K30" s="175"/>
      <c r="L30" s="167">
        <f>IF(FedPersonnel[[#This Row],[Column12]]&gt;0, FedPersonnel[[#This Row],[Column12]]/INDEX('Month Lookup'!$B$22:$B$24, MATCH(FedPersonnel[[#This Row],[Column46]], 'Month Lookup'!$A$22:$A$24, 0)), 0)</f>
        <v>0</v>
      </c>
      <c r="M30" s="208">
        <f>ROUNDUP(FedPersonnel[[#This Row],[Column11]]*FedPersonnel[[#This Row],[Column15]], 0)</f>
        <v>0</v>
      </c>
      <c r="N30" s="208">
        <f>_xlfn.IFNA(FedPersonnel[[#This Row],[Column16]]*VLOOKUP(FedPersonnel[[#This Row],[Column2]], FringeRates[#All], 2, FALSE), 0)</f>
        <v>0</v>
      </c>
      <c r="O30" s="218">
        <f>FedPersonnel[[#This Row],[Column11]]*(1+FedPersonnel[[#This Row],[Column4]])</f>
        <v>0</v>
      </c>
      <c r="P30" s="175"/>
      <c r="Q30" s="167">
        <f>IF(FedPersonnel[[#This Row],[Column19]]&gt;0, FedPersonnel[[#This Row],[Column19]]/INDEX('Month Lookup'!$B$22:$B$24, MATCH(FedPersonnel[[#This Row],[Column46]], 'Month Lookup'!$A$22:$A$24, 0)), 0)</f>
        <v>0</v>
      </c>
      <c r="R30" s="208">
        <f>ROUNDUP(FedPersonnel[[#This Row],[Column18]]*FedPersonnel[[#This Row],[Column22]], 0)</f>
        <v>0</v>
      </c>
      <c r="S30" s="208">
        <f>_xlfn.IFNA(FedPersonnel[[#This Row],[Column23]]*VLOOKUP(FedPersonnel[[#This Row],[Column2]], FringeRates[#All], 2, FALSE), 0)</f>
        <v>0</v>
      </c>
      <c r="T30" s="218">
        <f>FedPersonnel[[#This Row],[Column18]]*(1+FedPersonnel[[#This Row],[Column4]])</f>
        <v>0</v>
      </c>
      <c r="U30" s="175"/>
      <c r="V30" s="167">
        <f>IF(FedPersonnel[[#This Row],[Column26]]&gt;0, FedPersonnel[[#This Row],[Column26]]/INDEX('Month Lookup'!$B$22:$B$24, MATCH(FedPersonnel[[#This Row],[Column46]], 'Month Lookup'!$A$22:$A$24, 0)), 0)</f>
        <v>0</v>
      </c>
      <c r="W30" s="208">
        <f>ROUNDUP(FedPersonnel[[#This Row],[Column25]]*FedPersonnel[[#This Row],[Column27]], 0)</f>
        <v>0</v>
      </c>
      <c r="X30" s="230">
        <f>_xlfn.IFNA(FedPersonnel[[#This Row],[Column28]]*VLOOKUP(FedPersonnel[[#This Row],[Column2]], FringeRates[#All], 2, FALSE), 0)</f>
        <v>0</v>
      </c>
      <c r="Y30" s="228">
        <f>'Non-Federal Detail'!$T30*(1+'Non-Federal Detail'!$E30)</f>
        <v>0</v>
      </c>
      <c r="Z30" s="176"/>
      <c r="AA30" s="167">
        <f>IF(FedPersonnel[[#This Row],[Column33]]&gt;0, FedPersonnel[[#This Row],[Column33]]/INDEX('Month Lookup'!$B$22:$B$24, MATCH(FedPersonnel[[#This Row],[Column46]], 'Month Lookup'!$A$22:$A$24, 0)), 0)</f>
        <v>0</v>
      </c>
      <c r="AB30" s="208">
        <f>ROUNDUP(FedPersonnel[[#This Row],[Column32]]*FedPersonnel[[#This Row],[Column34]], 0)</f>
        <v>0</v>
      </c>
      <c r="AC30" s="325">
        <f>_xlfn.IFNA(FedPersonnel[[#This Row],[Column35]]*VLOOKUP(FedPersonnel[[#This Row],[Column2]], FringeRates[#All], 2, FALSE), 0)</f>
        <v>0</v>
      </c>
      <c r="AD30" s="307">
        <f>SUM(FedPersonnel[[#This Row],[Column9]],FedPersonnel[[#This Row],[Column10]],FedPersonnel[[#This Row],[Column16]:[Column17]],FedPersonnel[[#This Row],[Column23]:[Column24]],FedPersonnel[[#This Row],[Column28]:[Column29]],FedPersonnel[[#This Row],[Column35]:[Column36]])</f>
        <v>0</v>
      </c>
      <c r="AE30" s="330">
        <f>IF(FedPersonnel[[#This Row],[Column8]]=FedPersonnel[[#This Row],[Column15]], 1, 0)</f>
        <v>1</v>
      </c>
      <c r="AF30" s="329">
        <f>IF(FedPersonnel[[#This Row],[Column15]]=FedPersonnel[[#This Row],[Column22]], 1, 0)</f>
        <v>1</v>
      </c>
      <c r="AG30" s="329">
        <f>IF(FedPersonnel[[#This Row],[Column22]]=FedPersonnel[[#This Row],[Column27]], 1, 0)</f>
        <v>1</v>
      </c>
      <c r="AH30" s="329">
        <f>IF(FedPersonnel[[#This Row],[Column27]]=FedPersonnel[[#This Row],[Column34]], 1, 0)</f>
        <v>1</v>
      </c>
      <c r="AI30"/>
      <c r="AK30"/>
      <c r="AL30"/>
      <c r="AM30"/>
      <c r="AN30"/>
      <c r="AO30"/>
    </row>
    <row r="31" spans="1:42" ht="14.25">
      <c r="A31" s="186"/>
      <c r="B31" s="177"/>
      <c r="C31" s="177"/>
      <c r="D31" s="214"/>
      <c r="E31" s="178">
        <v>0</v>
      </c>
      <c r="F31" s="174"/>
      <c r="G31" s="167">
        <f>IF(FedPersonnel[[#This Row],[Column5]]&gt;0, FedPersonnel[[#This Row],[Column5]]/INDEX('Month Lookup'!$B$22:$B$24, MATCH(FedPersonnel[[#This Row],[Column46]], 'Month Lookup'!$A$22:$A$24, 0)), 0)</f>
        <v>0</v>
      </c>
      <c r="H31" s="208">
        <f>ROUNDUP('Non-Federal Detail'!$D31*'Non-Federal Detail'!$G31, 0)</f>
        <v>0</v>
      </c>
      <c r="I31" s="208">
        <f>_xlfn.IFNA(FedPersonnel[[#This Row],[Column9]]*VLOOKUP(FedPersonnel[[#This Row],[Column2]], FringeRates[#All], 2, FALSE), 0)</f>
        <v>0</v>
      </c>
      <c r="J31" s="218">
        <f>FedPersonnel[[#This Row],[Column3]]*(1+FedPersonnel[[#This Row],[Column4]])</f>
        <v>0</v>
      </c>
      <c r="K31" s="175"/>
      <c r="L31" s="167">
        <f>IF(FedPersonnel[[#This Row],[Column12]]&gt;0, FedPersonnel[[#This Row],[Column12]]/INDEX('Month Lookup'!$B$22:$B$24, MATCH(FedPersonnel[[#This Row],[Column46]], 'Month Lookup'!$A$22:$A$24, 0)), 0)</f>
        <v>0</v>
      </c>
      <c r="M31" s="208">
        <f>ROUNDUP(FedPersonnel[[#This Row],[Column11]]*FedPersonnel[[#This Row],[Column15]], 0)</f>
        <v>0</v>
      </c>
      <c r="N31" s="208">
        <f>_xlfn.IFNA(FedPersonnel[[#This Row],[Column16]]*VLOOKUP(FedPersonnel[[#This Row],[Column2]], FringeRates[#All], 2, FALSE), 0)</f>
        <v>0</v>
      </c>
      <c r="O31" s="218">
        <f>FedPersonnel[[#This Row],[Column11]]*(1+FedPersonnel[[#This Row],[Column4]])</f>
        <v>0</v>
      </c>
      <c r="P31" s="175"/>
      <c r="Q31" s="167">
        <f>IF(FedPersonnel[[#This Row],[Column19]]&gt;0, FedPersonnel[[#This Row],[Column19]]/INDEX('Month Lookup'!$B$22:$B$24, MATCH(FedPersonnel[[#This Row],[Column46]], 'Month Lookup'!$A$22:$A$24, 0)), 0)</f>
        <v>0</v>
      </c>
      <c r="R31" s="208">
        <f>ROUNDUP(FedPersonnel[[#This Row],[Column18]]*FedPersonnel[[#This Row],[Column22]], 0)</f>
        <v>0</v>
      </c>
      <c r="S31" s="208">
        <f>_xlfn.IFNA(FedPersonnel[[#This Row],[Column23]]*VLOOKUP(FedPersonnel[[#This Row],[Column2]], FringeRates[#All], 2, FALSE), 0)</f>
        <v>0</v>
      </c>
      <c r="T31" s="218">
        <f>FedPersonnel[[#This Row],[Column18]]*(1+FedPersonnel[[#This Row],[Column4]])</f>
        <v>0</v>
      </c>
      <c r="U31" s="175"/>
      <c r="V31" s="167">
        <f>IF(FedPersonnel[[#This Row],[Column26]]&gt;0, FedPersonnel[[#This Row],[Column26]]/INDEX('Month Lookup'!$B$22:$B$24, MATCH(FedPersonnel[[#This Row],[Column46]], 'Month Lookup'!$A$22:$A$24, 0)), 0)</f>
        <v>0</v>
      </c>
      <c r="W31" s="208">
        <f>ROUNDUP(FedPersonnel[[#This Row],[Column25]]*FedPersonnel[[#This Row],[Column27]], 0)</f>
        <v>0</v>
      </c>
      <c r="X31" s="230">
        <f>_xlfn.IFNA(FedPersonnel[[#This Row],[Column28]]*VLOOKUP(FedPersonnel[[#This Row],[Column2]], FringeRates[#All], 2, FALSE), 0)</f>
        <v>0</v>
      </c>
      <c r="Y31" s="228">
        <f>'Non-Federal Detail'!$T31*(1+'Non-Federal Detail'!$E31)</f>
        <v>0</v>
      </c>
      <c r="Z31" s="176"/>
      <c r="AA31" s="167">
        <f>IF(FedPersonnel[[#This Row],[Column33]]&gt;0, FedPersonnel[[#This Row],[Column33]]/INDEX('Month Lookup'!$B$22:$B$24, MATCH(FedPersonnel[[#This Row],[Column46]], 'Month Lookup'!$A$22:$A$24, 0)), 0)</f>
        <v>0</v>
      </c>
      <c r="AB31" s="208">
        <f>ROUNDUP(FedPersonnel[[#This Row],[Column32]]*FedPersonnel[[#This Row],[Column34]], 0)</f>
        <v>0</v>
      </c>
      <c r="AC31" s="325">
        <f>_xlfn.IFNA(FedPersonnel[[#This Row],[Column35]]*VLOOKUP(FedPersonnel[[#This Row],[Column2]], FringeRates[#All], 2, FALSE), 0)</f>
        <v>0</v>
      </c>
      <c r="AD31" s="307">
        <f>SUM(FedPersonnel[[#This Row],[Column9]],FedPersonnel[[#This Row],[Column10]],FedPersonnel[[#This Row],[Column16]:[Column17]],FedPersonnel[[#This Row],[Column23]:[Column24]],FedPersonnel[[#This Row],[Column28]:[Column29]],FedPersonnel[[#This Row],[Column35]:[Column36]])</f>
        <v>0</v>
      </c>
      <c r="AE31" s="330">
        <f>IF(FedPersonnel[[#This Row],[Column8]]=FedPersonnel[[#This Row],[Column15]], 1, 0)</f>
        <v>1</v>
      </c>
      <c r="AF31" s="329">
        <f>IF(FedPersonnel[[#This Row],[Column15]]=FedPersonnel[[#This Row],[Column22]], 1, 0)</f>
        <v>1</v>
      </c>
      <c r="AG31" s="329">
        <f>IF(FedPersonnel[[#This Row],[Column22]]=FedPersonnel[[#This Row],[Column27]], 1, 0)</f>
        <v>1</v>
      </c>
      <c r="AH31" s="329">
        <f>IF(FedPersonnel[[#This Row],[Column27]]=FedPersonnel[[#This Row],[Column34]], 1, 0)</f>
        <v>1</v>
      </c>
      <c r="AI31"/>
      <c r="AK31"/>
      <c r="AL31"/>
      <c r="AM31"/>
      <c r="AN31"/>
      <c r="AO31"/>
    </row>
    <row r="32" spans="1:42" ht="14.25">
      <c r="A32" s="186"/>
      <c r="B32" s="177"/>
      <c r="C32" s="177"/>
      <c r="D32" s="214"/>
      <c r="E32" s="178">
        <v>0</v>
      </c>
      <c r="F32" s="174"/>
      <c r="G32" s="167">
        <f>IF(FedPersonnel[[#This Row],[Column5]]&gt;0, FedPersonnel[[#This Row],[Column5]]/INDEX('Month Lookup'!$B$22:$B$24, MATCH(FedPersonnel[[#This Row],[Column46]], 'Month Lookup'!$A$22:$A$24, 0)), 0)</f>
        <v>0</v>
      </c>
      <c r="H32" s="208">
        <f>ROUNDUP('Non-Federal Detail'!$D32*'Non-Federal Detail'!$G32, 0)</f>
        <v>0</v>
      </c>
      <c r="I32" s="208">
        <f>_xlfn.IFNA(FedPersonnel[[#This Row],[Column9]]*VLOOKUP(FedPersonnel[[#This Row],[Column2]], FringeRates[#All], 2, FALSE), 0)</f>
        <v>0</v>
      </c>
      <c r="J32" s="218">
        <f>FedPersonnel[[#This Row],[Column3]]*(1+FedPersonnel[[#This Row],[Column4]])</f>
        <v>0</v>
      </c>
      <c r="K32" s="175"/>
      <c r="L32" s="167">
        <f>IF(FedPersonnel[[#This Row],[Column12]]&gt;0, FedPersonnel[[#This Row],[Column12]]/INDEX('Month Lookup'!$B$22:$B$24, MATCH(FedPersonnel[[#This Row],[Column46]], 'Month Lookup'!$A$22:$A$24, 0)), 0)</f>
        <v>0</v>
      </c>
      <c r="M32" s="208">
        <f>ROUNDUP(FedPersonnel[[#This Row],[Column11]]*FedPersonnel[[#This Row],[Column15]], 0)</f>
        <v>0</v>
      </c>
      <c r="N32" s="208">
        <f>_xlfn.IFNA(FedPersonnel[[#This Row],[Column16]]*VLOOKUP(FedPersonnel[[#This Row],[Column2]], FringeRates[#All], 2, FALSE), 0)</f>
        <v>0</v>
      </c>
      <c r="O32" s="218">
        <f>FedPersonnel[[#This Row],[Column11]]*(1+FedPersonnel[[#This Row],[Column4]])</f>
        <v>0</v>
      </c>
      <c r="P32" s="175"/>
      <c r="Q32" s="167">
        <f>IF(FedPersonnel[[#This Row],[Column19]]&gt;0, FedPersonnel[[#This Row],[Column19]]/INDEX('Month Lookup'!$B$22:$B$24, MATCH(FedPersonnel[[#This Row],[Column46]], 'Month Lookup'!$A$22:$A$24, 0)), 0)</f>
        <v>0</v>
      </c>
      <c r="R32" s="208">
        <f>ROUNDUP(FedPersonnel[[#This Row],[Column18]]*FedPersonnel[[#This Row],[Column22]], 0)</f>
        <v>0</v>
      </c>
      <c r="S32" s="208">
        <f>_xlfn.IFNA(FedPersonnel[[#This Row],[Column23]]*VLOOKUP(FedPersonnel[[#This Row],[Column2]], FringeRates[#All], 2, FALSE), 0)</f>
        <v>0</v>
      </c>
      <c r="T32" s="218">
        <f>FedPersonnel[[#This Row],[Column18]]*(1+FedPersonnel[[#This Row],[Column4]])</f>
        <v>0</v>
      </c>
      <c r="U32" s="175"/>
      <c r="V32" s="167">
        <f>IF(FedPersonnel[[#This Row],[Column26]]&gt;0, FedPersonnel[[#This Row],[Column26]]/INDEX('Month Lookup'!$B$22:$B$24, MATCH(FedPersonnel[[#This Row],[Column46]], 'Month Lookup'!$A$22:$A$24, 0)), 0)</f>
        <v>0</v>
      </c>
      <c r="W32" s="208">
        <f>ROUNDUP(FedPersonnel[[#This Row],[Column25]]*FedPersonnel[[#This Row],[Column27]], 0)</f>
        <v>0</v>
      </c>
      <c r="X32" s="230">
        <f>_xlfn.IFNA(FedPersonnel[[#This Row],[Column28]]*VLOOKUP(FedPersonnel[[#This Row],[Column2]], FringeRates[#All], 2, FALSE), 0)</f>
        <v>0</v>
      </c>
      <c r="Y32" s="228">
        <f>'Non-Federal Detail'!$T32*(1+'Non-Federal Detail'!$E32)</f>
        <v>0</v>
      </c>
      <c r="Z32" s="176"/>
      <c r="AA32" s="167">
        <f>IF(FedPersonnel[[#This Row],[Column33]]&gt;0, FedPersonnel[[#This Row],[Column33]]/INDEX('Month Lookup'!$B$22:$B$24, MATCH(FedPersonnel[[#This Row],[Column46]], 'Month Lookup'!$A$22:$A$24, 0)), 0)</f>
        <v>0</v>
      </c>
      <c r="AB32" s="208">
        <f>ROUNDUP(FedPersonnel[[#This Row],[Column32]]*FedPersonnel[[#This Row],[Column34]], 0)</f>
        <v>0</v>
      </c>
      <c r="AC32" s="325">
        <f>_xlfn.IFNA(FedPersonnel[[#This Row],[Column35]]*VLOOKUP(FedPersonnel[[#This Row],[Column2]], FringeRates[#All], 2, FALSE), 0)</f>
        <v>0</v>
      </c>
      <c r="AD32" s="307">
        <f>SUM(FedPersonnel[[#This Row],[Column9]],FedPersonnel[[#This Row],[Column10]],FedPersonnel[[#This Row],[Column16]:[Column17]],FedPersonnel[[#This Row],[Column23]:[Column24]],FedPersonnel[[#This Row],[Column28]:[Column29]],FedPersonnel[[#This Row],[Column35]:[Column36]])</f>
        <v>0</v>
      </c>
      <c r="AE32" s="328">
        <f>IF(FedPersonnel[[#This Row],[Column8]]=FedPersonnel[[#This Row],[Column15]], 1, 0)</f>
        <v>1</v>
      </c>
      <c r="AF32" s="329">
        <f>IF(FedPersonnel[[#This Row],[Column15]]=FedPersonnel[[#This Row],[Column22]], 1, 0)</f>
        <v>1</v>
      </c>
      <c r="AG32" s="329">
        <f>IF(FedPersonnel[[#This Row],[Column22]]=FedPersonnel[[#This Row],[Column27]], 1, 0)</f>
        <v>1</v>
      </c>
      <c r="AH32" s="329">
        <f>IF(FedPersonnel[[#This Row],[Column27]]=FedPersonnel[[#This Row],[Column34]], 1, 0)</f>
        <v>1</v>
      </c>
      <c r="AI32"/>
      <c r="AK32"/>
      <c r="AL32"/>
      <c r="AM32"/>
      <c r="AN32"/>
      <c r="AO32"/>
    </row>
    <row r="33" spans="1:48" ht="14.25">
      <c r="A33" s="186"/>
      <c r="B33" s="177"/>
      <c r="C33" s="177"/>
      <c r="D33" s="214"/>
      <c r="E33" s="178">
        <v>0</v>
      </c>
      <c r="F33" s="174"/>
      <c r="G33" s="167">
        <f>IF(FedPersonnel[[#This Row],[Column5]]&gt;0, FedPersonnel[[#This Row],[Column5]]/INDEX('Month Lookup'!$B$22:$B$24, MATCH(FedPersonnel[[#This Row],[Column46]], 'Month Lookup'!$A$22:$A$24, 0)), 0)</f>
        <v>0</v>
      </c>
      <c r="H33" s="208">
        <f>ROUNDUP('Non-Federal Detail'!$D33*'Non-Federal Detail'!$G33, 0)</f>
        <v>0</v>
      </c>
      <c r="I33" s="208">
        <f>_xlfn.IFNA(FedPersonnel[[#This Row],[Column9]]*VLOOKUP(FedPersonnel[[#This Row],[Column2]], FringeRates[#All], 2, FALSE), 0)</f>
        <v>0</v>
      </c>
      <c r="J33" s="218">
        <f>FedPersonnel[[#This Row],[Column3]]*(1+FedPersonnel[[#This Row],[Column4]])</f>
        <v>0</v>
      </c>
      <c r="K33" s="175"/>
      <c r="L33" s="167">
        <f>IF(FedPersonnel[[#This Row],[Column12]]&gt;0, FedPersonnel[[#This Row],[Column12]]/INDEX('Month Lookup'!$B$22:$B$24, MATCH(FedPersonnel[[#This Row],[Column46]], 'Month Lookup'!$A$22:$A$24, 0)), 0)</f>
        <v>0</v>
      </c>
      <c r="M33" s="208">
        <f>ROUNDUP(FedPersonnel[[#This Row],[Column11]]*FedPersonnel[[#This Row],[Column15]], 0)</f>
        <v>0</v>
      </c>
      <c r="N33" s="208">
        <f>_xlfn.IFNA(FedPersonnel[[#This Row],[Column16]]*VLOOKUP(FedPersonnel[[#This Row],[Column2]], FringeRates[#All], 2, FALSE), 0)</f>
        <v>0</v>
      </c>
      <c r="O33" s="218">
        <f>FedPersonnel[[#This Row],[Column11]]*(1+FedPersonnel[[#This Row],[Column4]])</f>
        <v>0</v>
      </c>
      <c r="P33" s="175"/>
      <c r="Q33" s="167">
        <f>IF(FedPersonnel[[#This Row],[Column19]]&gt;0, FedPersonnel[[#This Row],[Column19]]/INDEX('Month Lookup'!$B$22:$B$24, MATCH(FedPersonnel[[#This Row],[Column46]], 'Month Lookup'!$A$22:$A$24, 0)), 0)</f>
        <v>0</v>
      </c>
      <c r="R33" s="208">
        <f>ROUNDUP(FedPersonnel[[#This Row],[Column18]]*FedPersonnel[[#This Row],[Column22]], 0)</f>
        <v>0</v>
      </c>
      <c r="S33" s="208">
        <f>_xlfn.IFNA(FedPersonnel[[#This Row],[Column23]]*VLOOKUP(FedPersonnel[[#This Row],[Column2]], FringeRates[#All], 2, FALSE), 0)</f>
        <v>0</v>
      </c>
      <c r="T33" s="218">
        <f>FedPersonnel[[#This Row],[Column18]]*(1+FedPersonnel[[#This Row],[Column4]])</f>
        <v>0</v>
      </c>
      <c r="U33" s="175"/>
      <c r="V33" s="167">
        <f>IF(FedPersonnel[[#This Row],[Column26]]&gt;0, FedPersonnel[[#This Row],[Column26]]/INDEX('Month Lookup'!$B$22:$B$24, MATCH(FedPersonnel[[#This Row],[Column46]], 'Month Lookup'!$A$22:$A$24, 0)), 0)</f>
        <v>0</v>
      </c>
      <c r="W33" s="208">
        <f>ROUNDUP(FedPersonnel[[#This Row],[Column25]]*FedPersonnel[[#This Row],[Column27]], 0)</f>
        <v>0</v>
      </c>
      <c r="X33" s="230">
        <f>_xlfn.IFNA(FedPersonnel[[#This Row],[Column28]]*VLOOKUP(FedPersonnel[[#This Row],[Column2]], FringeRates[#All], 2, FALSE), 0)</f>
        <v>0</v>
      </c>
      <c r="Y33" s="228">
        <f>'Non-Federal Detail'!$T33*(1+'Non-Federal Detail'!$E33)</f>
        <v>0</v>
      </c>
      <c r="Z33" s="176"/>
      <c r="AA33" s="167">
        <f>IF(FedPersonnel[[#This Row],[Column33]]&gt;0, FedPersonnel[[#This Row],[Column33]]/INDEX('Month Lookup'!$B$22:$B$24, MATCH(FedPersonnel[[#This Row],[Column46]], 'Month Lookup'!$A$22:$A$24, 0)), 0)</f>
        <v>0</v>
      </c>
      <c r="AB33" s="208">
        <f>ROUNDUP(FedPersonnel[[#This Row],[Column32]]*FedPersonnel[[#This Row],[Column34]], 0)</f>
        <v>0</v>
      </c>
      <c r="AC33" s="325">
        <f>_xlfn.IFNA(FedPersonnel[[#This Row],[Column35]]*VLOOKUP(FedPersonnel[[#This Row],[Column2]], FringeRates[#All], 2, FALSE), 0)</f>
        <v>0</v>
      </c>
      <c r="AD33" s="307">
        <f>SUM(FedPersonnel[[#This Row],[Column9]],FedPersonnel[[#This Row],[Column10]],FedPersonnel[[#This Row],[Column16]:[Column17]],FedPersonnel[[#This Row],[Column23]:[Column24]],FedPersonnel[[#This Row],[Column28]:[Column29]],FedPersonnel[[#This Row],[Column35]:[Column36]])</f>
        <v>0</v>
      </c>
      <c r="AE33" s="330">
        <f>IF(FedPersonnel[[#This Row],[Column8]]=FedPersonnel[[#This Row],[Column15]], 1, 0)</f>
        <v>1</v>
      </c>
      <c r="AF33" s="329">
        <f>IF(FedPersonnel[[#This Row],[Column15]]=FedPersonnel[[#This Row],[Column22]], 1, 0)</f>
        <v>1</v>
      </c>
      <c r="AG33" s="329">
        <f>IF(FedPersonnel[[#This Row],[Column22]]=FedPersonnel[[#This Row],[Column27]], 1, 0)</f>
        <v>1</v>
      </c>
      <c r="AH33" s="329">
        <f>IF(FedPersonnel[[#This Row],[Column27]]=FedPersonnel[[#This Row],[Column34]], 1, 0)</f>
        <v>1</v>
      </c>
      <c r="AI33"/>
      <c r="AK33"/>
      <c r="AL33"/>
      <c r="AM33"/>
      <c r="AN33"/>
      <c r="AO33"/>
    </row>
    <row r="34" spans="1:48" ht="14.25">
      <c r="A34" s="187"/>
      <c r="B34" s="177"/>
      <c r="C34" s="177"/>
      <c r="D34" s="214"/>
      <c r="E34" s="178">
        <v>0</v>
      </c>
      <c r="F34" s="174"/>
      <c r="G34" s="167">
        <f>IF(FedPersonnel[[#This Row],[Column5]]&gt;0, FedPersonnel[[#This Row],[Column5]]/INDEX('Month Lookup'!$B$22:$B$24, MATCH(FedPersonnel[[#This Row],[Column46]], 'Month Lookup'!$A$22:$A$24, 0)), 0)</f>
        <v>0</v>
      </c>
      <c r="H34" s="208">
        <f>ROUNDUP('Non-Federal Detail'!$D34*'Non-Federal Detail'!$G34, 0)</f>
        <v>0</v>
      </c>
      <c r="I34" s="208">
        <f>_xlfn.IFNA(FedPersonnel[[#This Row],[Column9]]*VLOOKUP(FedPersonnel[[#This Row],[Column2]], FringeRates[#All], 2, FALSE), 0)</f>
        <v>0</v>
      </c>
      <c r="J34" s="218">
        <f>FedPersonnel[[#This Row],[Column3]]*(1+FedPersonnel[[#This Row],[Column4]])</f>
        <v>0</v>
      </c>
      <c r="K34" s="175"/>
      <c r="L34" s="167">
        <f>IF(FedPersonnel[[#This Row],[Column12]]&gt;0, FedPersonnel[[#This Row],[Column12]]/INDEX('Month Lookup'!$B$22:$B$24, MATCH(FedPersonnel[[#This Row],[Column46]], 'Month Lookup'!$A$22:$A$24, 0)), 0)</f>
        <v>0</v>
      </c>
      <c r="M34" s="208">
        <f>ROUNDUP(FedPersonnel[[#This Row],[Column11]]*FedPersonnel[[#This Row],[Column15]], 0)</f>
        <v>0</v>
      </c>
      <c r="N34" s="208">
        <f>_xlfn.IFNA(FedPersonnel[[#This Row],[Column16]]*VLOOKUP(FedPersonnel[[#This Row],[Column2]], FringeRates[#All], 2, FALSE), 0)</f>
        <v>0</v>
      </c>
      <c r="O34" s="218">
        <f>FedPersonnel[[#This Row],[Column11]]*(1+FedPersonnel[[#This Row],[Column4]])</f>
        <v>0</v>
      </c>
      <c r="P34" s="175"/>
      <c r="Q34" s="167">
        <f>IF(FedPersonnel[[#This Row],[Column19]]&gt;0, FedPersonnel[[#This Row],[Column19]]/INDEX('Month Lookup'!$B$22:$B$24, MATCH(FedPersonnel[[#This Row],[Column46]], 'Month Lookup'!$A$22:$A$24, 0)), 0)</f>
        <v>0</v>
      </c>
      <c r="R34" s="208">
        <f>ROUNDUP(FedPersonnel[[#This Row],[Column18]]*FedPersonnel[[#This Row],[Column22]], 0)</f>
        <v>0</v>
      </c>
      <c r="S34" s="208">
        <f>_xlfn.IFNA(FedPersonnel[[#This Row],[Column23]]*VLOOKUP(FedPersonnel[[#This Row],[Column2]], FringeRates[#All], 2, FALSE), 0)</f>
        <v>0</v>
      </c>
      <c r="T34" s="218">
        <f>FedPersonnel[[#This Row],[Column18]]*(1+FedPersonnel[[#This Row],[Column4]])</f>
        <v>0</v>
      </c>
      <c r="U34" s="175"/>
      <c r="V34" s="167">
        <f>IF(FedPersonnel[[#This Row],[Column26]]&gt;0, FedPersonnel[[#This Row],[Column26]]/INDEX('Month Lookup'!$B$22:$B$24, MATCH(FedPersonnel[[#This Row],[Column46]], 'Month Lookup'!$A$22:$A$24, 0)), 0)</f>
        <v>0</v>
      </c>
      <c r="W34" s="208">
        <f>ROUNDUP(FedPersonnel[[#This Row],[Column25]]*FedPersonnel[[#This Row],[Column27]], 0)</f>
        <v>0</v>
      </c>
      <c r="X34" s="230">
        <f>_xlfn.IFNA(FedPersonnel[[#This Row],[Column28]]*VLOOKUP(FedPersonnel[[#This Row],[Column2]], FringeRates[#All], 2, FALSE), 0)</f>
        <v>0</v>
      </c>
      <c r="Y34" s="228">
        <f>'Non-Federal Detail'!$T34*(1+'Non-Federal Detail'!$E34)</f>
        <v>0</v>
      </c>
      <c r="Z34" s="176"/>
      <c r="AA34" s="167">
        <f>IF(FedPersonnel[[#This Row],[Column33]]&gt;0, FedPersonnel[[#This Row],[Column33]]/INDEX('Month Lookup'!$B$22:$B$24, MATCH(FedPersonnel[[#This Row],[Column46]], 'Month Lookup'!$A$22:$A$24, 0)), 0)</f>
        <v>0</v>
      </c>
      <c r="AB34" s="208">
        <f>ROUNDUP(FedPersonnel[[#This Row],[Column32]]*FedPersonnel[[#This Row],[Column34]], 0)</f>
        <v>0</v>
      </c>
      <c r="AC34" s="325">
        <f>_xlfn.IFNA(FedPersonnel[[#This Row],[Column35]]*VLOOKUP(FedPersonnel[[#This Row],[Column2]], FringeRates[#All], 2, FALSE), 0)</f>
        <v>0</v>
      </c>
      <c r="AD34" s="307">
        <f>SUM(FedPersonnel[[#This Row],[Column9]],FedPersonnel[[#This Row],[Column10]],FedPersonnel[[#This Row],[Column16]:[Column17]],FedPersonnel[[#This Row],[Column23]:[Column24]],FedPersonnel[[#This Row],[Column28]:[Column29]],FedPersonnel[[#This Row],[Column35]:[Column36]])</f>
        <v>0</v>
      </c>
      <c r="AE34" s="328">
        <f>IF(FedPersonnel[[#This Row],[Column8]]=FedPersonnel[[#This Row],[Column15]], 1, 0)</f>
        <v>1</v>
      </c>
      <c r="AF34" s="329">
        <f>IF(FedPersonnel[[#This Row],[Column15]]=FedPersonnel[[#This Row],[Column22]], 1, 0)</f>
        <v>1</v>
      </c>
      <c r="AG34" s="329">
        <f>IF(FedPersonnel[[#This Row],[Column22]]=FedPersonnel[[#This Row],[Column27]], 1, 0)</f>
        <v>1</v>
      </c>
      <c r="AH34" s="329">
        <f>IF(FedPersonnel[[#This Row],[Column27]]=FedPersonnel[[#This Row],[Column34]], 1, 0)</f>
        <v>1</v>
      </c>
      <c r="AI34"/>
      <c r="AK34"/>
      <c r="AL34"/>
      <c r="AM34"/>
      <c r="AN34"/>
      <c r="AO34"/>
    </row>
    <row r="35" spans="1:48" ht="14.25">
      <c r="A35" s="186"/>
      <c r="B35" s="177"/>
      <c r="C35" s="177"/>
      <c r="D35" s="214"/>
      <c r="E35" s="178">
        <v>0</v>
      </c>
      <c r="F35" s="174"/>
      <c r="G35" s="167">
        <f>IF(FedPersonnel[[#This Row],[Column5]]&gt;0, FedPersonnel[[#This Row],[Column5]]/INDEX('Month Lookup'!$B$22:$B$24, MATCH(FedPersonnel[[#This Row],[Column46]], 'Month Lookup'!$A$22:$A$24, 0)), 0)</f>
        <v>0</v>
      </c>
      <c r="H35" s="208">
        <f>ROUNDUP('Non-Federal Detail'!$D35*'Non-Federal Detail'!$G35, 0)</f>
        <v>0</v>
      </c>
      <c r="I35" s="208">
        <f>_xlfn.IFNA(FedPersonnel[[#This Row],[Column9]]*VLOOKUP(FedPersonnel[[#This Row],[Column2]], FringeRates[#All], 2, FALSE), 0)</f>
        <v>0</v>
      </c>
      <c r="J35" s="218">
        <f>FedPersonnel[[#This Row],[Column3]]*(1+FedPersonnel[[#This Row],[Column4]])</f>
        <v>0</v>
      </c>
      <c r="K35" s="175"/>
      <c r="L35" s="167">
        <f>IF(FedPersonnel[[#This Row],[Column12]]&gt;0, FedPersonnel[[#This Row],[Column12]]/INDEX('Month Lookup'!$B$22:$B$24, MATCH(FedPersonnel[[#This Row],[Column46]], 'Month Lookup'!$A$22:$A$24, 0)), 0)</f>
        <v>0</v>
      </c>
      <c r="M35" s="208">
        <f>ROUNDUP(FedPersonnel[[#This Row],[Column11]]*FedPersonnel[[#This Row],[Column15]], 0)</f>
        <v>0</v>
      </c>
      <c r="N35" s="208">
        <f>_xlfn.IFNA(FedPersonnel[[#This Row],[Column16]]*VLOOKUP(FedPersonnel[[#This Row],[Column2]], FringeRates[#All], 2, FALSE), 0)</f>
        <v>0</v>
      </c>
      <c r="O35" s="218">
        <f>FedPersonnel[[#This Row],[Column11]]*(1+FedPersonnel[[#This Row],[Column4]])</f>
        <v>0</v>
      </c>
      <c r="P35" s="175"/>
      <c r="Q35" s="167">
        <f>IF(FedPersonnel[[#This Row],[Column19]]&gt;0, FedPersonnel[[#This Row],[Column19]]/INDEX('Month Lookup'!$B$22:$B$24, MATCH(FedPersonnel[[#This Row],[Column46]], 'Month Lookup'!$A$22:$A$24, 0)), 0)</f>
        <v>0</v>
      </c>
      <c r="R35" s="208">
        <f>ROUNDUP(FedPersonnel[[#This Row],[Column18]]*FedPersonnel[[#This Row],[Column22]], 0)</f>
        <v>0</v>
      </c>
      <c r="S35" s="208">
        <f>_xlfn.IFNA(FedPersonnel[[#This Row],[Column23]]*VLOOKUP(FedPersonnel[[#This Row],[Column2]], FringeRates[#All], 2, FALSE), 0)</f>
        <v>0</v>
      </c>
      <c r="T35" s="218">
        <f>FedPersonnel[[#This Row],[Column18]]*(1+FedPersonnel[[#This Row],[Column4]])</f>
        <v>0</v>
      </c>
      <c r="U35" s="175"/>
      <c r="V35" s="167">
        <f>IF(FedPersonnel[[#This Row],[Column26]]&gt;0, FedPersonnel[[#This Row],[Column26]]/INDEX('Month Lookup'!$B$22:$B$24, MATCH(FedPersonnel[[#This Row],[Column46]], 'Month Lookup'!$A$22:$A$24, 0)), 0)</f>
        <v>0</v>
      </c>
      <c r="W35" s="208">
        <f>ROUNDUP(FedPersonnel[[#This Row],[Column25]]*FedPersonnel[[#This Row],[Column27]], 0)</f>
        <v>0</v>
      </c>
      <c r="X35" s="230">
        <f>_xlfn.IFNA(FedPersonnel[[#This Row],[Column28]]*VLOOKUP(FedPersonnel[[#This Row],[Column2]], FringeRates[#All], 2, FALSE), 0)</f>
        <v>0</v>
      </c>
      <c r="Y35" s="228">
        <f>'Non-Federal Detail'!$T35*(1+'Non-Federal Detail'!$E35)</f>
        <v>0</v>
      </c>
      <c r="Z35" s="176"/>
      <c r="AA35" s="167">
        <f>IF(FedPersonnel[[#This Row],[Column33]]&gt;0, FedPersonnel[[#This Row],[Column33]]/INDEX('Month Lookup'!$B$22:$B$24, MATCH(FedPersonnel[[#This Row],[Column46]], 'Month Lookup'!$A$22:$A$24, 0)), 0)</f>
        <v>0</v>
      </c>
      <c r="AB35" s="208">
        <f>ROUNDUP(FedPersonnel[[#This Row],[Column32]]*FedPersonnel[[#This Row],[Column34]], 0)</f>
        <v>0</v>
      </c>
      <c r="AC35" s="325">
        <f>_xlfn.IFNA(FedPersonnel[[#This Row],[Column35]]*VLOOKUP(FedPersonnel[[#This Row],[Column2]], FringeRates[#All], 2, FALSE), 0)</f>
        <v>0</v>
      </c>
      <c r="AD35" s="307">
        <f>SUM(FedPersonnel[[#This Row],[Column9]],FedPersonnel[[#This Row],[Column10]],FedPersonnel[[#This Row],[Column16]:[Column17]],FedPersonnel[[#This Row],[Column23]:[Column24]],FedPersonnel[[#This Row],[Column28]:[Column29]],FedPersonnel[[#This Row],[Column35]:[Column36]])</f>
        <v>0</v>
      </c>
      <c r="AE35" s="328">
        <f>IF(FedPersonnel[[#This Row],[Column8]]=FedPersonnel[[#This Row],[Column15]], 1, 0)</f>
        <v>1</v>
      </c>
      <c r="AF35" s="329">
        <f>IF(FedPersonnel[[#This Row],[Column15]]=FedPersonnel[[#This Row],[Column22]], 1, 0)</f>
        <v>1</v>
      </c>
      <c r="AG35" s="329">
        <f>IF(FedPersonnel[[#This Row],[Column22]]=FedPersonnel[[#This Row],[Column27]], 1, 0)</f>
        <v>1</v>
      </c>
      <c r="AH35" s="329">
        <f>IF(FedPersonnel[[#This Row],[Column27]]=FedPersonnel[[#This Row],[Column34]], 1, 0)</f>
        <v>1</v>
      </c>
      <c r="AI35"/>
      <c r="AK35"/>
      <c r="AL35"/>
      <c r="AM35"/>
      <c r="AN35"/>
      <c r="AO35"/>
    </row>
    <row r="36" spans="1:48" ht="14.25">
      <c r="A36" s="187"/>
      <c r="B36" s="177"/>
      <c r="C36" s="177"/>
      <c r="D36" s="214"/>
      <c r="E36" s="178">
        <v>0</v>
      </c>
      <c r="F36" s="174"/>
      <c r="G36" s="167">
        <f>IF(FedPersonnel[[#This Row],[Column5]]&gt;0, FedPersonnel[[#This Row],[Column5]]/INDEX('Month Lookup'!$B$22:$B$24, MATCH(FedPersonnel[[#This Row],[Column46]], 'Month Lookup'!$A$22:$A$24, 0)), 0)</f>
        <v>0</v>
      </c>
      <c r="H36" s="208">
        <f>ROUNDUP('Non-Federal Detail'!$D36*'Non-Federal Detail'!$G36, 0)</f>
        <v>0</v>
      </c>
      <c r="I36" s="208">
        <f>_xlfn.IFNA(FedPersonnel[[#This Row],[Column9]]*VLOOKUP(FedPersonnel[[#This Row],[Column2]], FringeRates[#All], 2, FALSE), 0)</f>
        <v>0</v>
      </c>
      <c r="J36" s="218">
        <f>FedPersonnel[[#This Row],[Column3]]*(1+FedPersonnel[[#This Row],[Column4]])</f>
        <v>0</v>
      </c>
      <c r="K36" s="175"/>
      <c r="L36" s="167">
        <f>IF(FedPersonnel[[#This Row],[Column12]]&gt;0, FedPersonnel[[#This Row],[Column12]]/INDEX('Month Lookup'!$B$22:$B$24, MATCH(FedPersonnel[[#This Row],[Column46]], 'Month Lookup'!$A$22:$A$24, 0)), 0)</f>
        <v>0</v>
      </c>
      <c r="M36" s="208">
        <f>ROUNDUP(FedPersonnel[[#This Row],[Column11]]*FedPersonnel[[#This Row],[Column15]], 0)</f>
        <v>0</v>
      </c>
      <c r="N36" s="208">
        <f>_xlfn.IFNA(FedPersonnel[[#This Row],[Column16]]*VLOOKUP(FedPersonnel[[#This Row],[Column2]], FringeRates[#All], 2, FALSE), 0)</f>
        <v>0</v>
      </c>
      <c r="O36" s="218">
        <f>FedPersonnel[[#This Row],[Column11]]*(1+FedPersonnel[[#This Row],[Column4]])</f>
        <v>0</v>
      </c>
      <c r="P36" s="175"/>
      <c r="Q36" s="167">
        <f>IF(FedPersonnel[[#This Row],[Column19]]&gt;0, FedPersonnel[[#This Row],[Column19]]/INDEX('Month Lookup'!$B$22:$B$24, MATCH(FedPersonnel[[#This Row],[Column46]], 'Month Lookup'!$A$22:$A$24, 0)), 0)</f>
        <v>0</v>
      </c>
      <c r="R36" s="208">
        <f>ROUNDUP(FedPersonnel[[#This Row],[Column18]]*FedPersonnel[[#This Row],[Column22]], 0)</f>
        <v>0</v>
      </c>
      <c r="S36" s="208">
        <f>_xlfn.IFNA(FedPersonnel[[#This Row],[Column23]]*VLOOKUP(FedPersonnel[[#This Row],[Column2]], FringeRates[#All], 2, FALSE), 0)</f>
        <v>0</v>
      </c>
      <c r="T36" s="218">
        <f>FedPersonnel[[#This Row],[Column18]]*(1+FedPersonnel[[#This Row],[Column4]])</f>
        <v>0</v>
      </c>
      <c r="U36" s="175"/>
      <c r="V36" s="167">
        <f>IF(FedPersonnel[[#This Row],[Column26]]&gt;0, FedPersonnel[[#This Row],[Column26]]/INDEX('Month Lookup'!$B$22:$B$24, MATCH(FedPersonnel[[#This Row],[Column46]], 'Month Lookup'!$A$22:$A$24, 0)), 0)</f>
        <v>0</v>
      </c>
      <c r="W36" s="208">
        <f>ROUNDUP(FedPersonnel[[#This Row],[Column25]]*FedPersonnel[[#This Row],[Column27]], 0)</f>
        <v>0</v>
      </c>
      <c r="X36" s="230">
        <f>_xlfn.IFNA(FedPersonnel[[#This Row],[Column28]]*VLOOKUP(FedPersonnel[[#This Row],[Column2]], FringeRates[#All], 2, FALSE), 0)</f>
        <v>0</v>
      </c>
      <c r="Y36" s="228">
        <f>'Non-Federal Detail'!$T36*(1+'Non-Federal Detail'!$E36)</f>
        <v>0</v>
      </c>
      <c r="Z36" s="176"/>
      <c r="AA36" s="167">
        <f>IF(FedPersonnel[[#This Row],[Column33]]&gt;0, FedPersonnel[[#This Row],[Column33]]/INDEX('Month Lookup'!$B$22:$B$24, MATCH(FedPersonnel[[#This Row],[Column46]], 'Month Lookup'!$A$22:$A$24, 0)), 0)</f>
        <v>0</v>
      </c>
      <c r="AB36" s="208">
        <f>ROUNDUP(FedPersonnel[[#This Row],[Column32]]*FedPersonnel[[#This Row],[Column34]], 0)</f>
        <v>0</v>
      </c>
      <c r="AC36" s="325">
        <f>_xlfn.IFNA(FedPersonnel[[#This Row],[Column35]]*VLOOKUP(FedPersonnel[[#This Row],[Column2]], FringeRates[#All], 2, FALSE), 0)</f>
        <v>0</v>
      </c>
      <c r="AD36" s="307">
        <f>SUM(FedPersonnel[[#This Row],[Column9]],FedPersonnel[[#This Row],[Column10]],FedPersonnel[[#This Row],[Column16]:[Column17]],FedPersonnel[[#This Row],[Column23]:[Column24]],FedPersonnel[[#This Row],[Column28]:[Column29]],FedPersonnel[[#This Row],[Column35]:[Column36]])</f>
        <v>0</v>
      </c>
      <c r="AE36" s="328">
        <f>IF(FedPersonnel[[#This Row],[Column8]]=FedPersonnel[[#This Row],[Column15]], 1, 0)</f>
        <v>1</v>
      </c>
      <c r="AF36" s="329">
        <f>IF(FedPersonnel[[#This Row],[Column15]]=FedPersonnel[[#This Row],[Column22]], 1, 0)</f>
        <v>1</v>
      </c>
      <c r="AG36" s="329">
        <f>IF(FedPersonnel[[#This Row],[Column22]]=FedPersonnel[[#This Row],[Column27]], 1, 0)</f>
        <v>1</v>
      </c>
      <c r="AH36" s="329">
        <f>IF(FedPersonnel[[#This Row],[Column27]]=FedPersonnel[[#This Row],[Column34]], 1, 0)</f>
        <v>1</v>
      </c>
      <c r="AI36"/>
      <c r="AK36"/>
      <c r="AL36"/>
      <c r="AM36"/>
      <c r="AN36"/>
      <c r="AO36"/>
    </row>
    <row r="37" spans="1:48" ht="14.25">
      <c r="A37" s="186"/>
      <c r="B37" s="177"/>
      <c r="C37" s="177"/>
      <c r="D37" s="214"/>
      <c r="E37" s="178">
        <v>0</v>
      </c>
      <c r="F37" s="174"/>
      <c r="G37" s="167">
        <f>IF(FedPersonnel[[#This Row],[Column5]]&gt;0, FedPersonnel[[#This Row],[Column5]]/INDEX('Month Lookup'!$B$22:$B$24, MATCH(FedPersonnel[[#This Row],[Column46]], 'Month Lookup'!$A$22:$A$24, 0)), 0)</f>
        <v>0</v>
      </c>
      <c r="H37" s="208">
        <f>ROUNDUP('Non-Federal Detail'!$D37*'Non-Federal Detail'!$G37, 0)</f>
        <v>0</v>
      </c>
      <c r="I37" s="208">
        <f>_xlfn.IFNA(FedPersonnel[[#This Row],[Column9]]*VLOOKUP(FedPersonnel[[#This Row],[Column2]], FringeRates[#All], 2, FALSE), 0)</f>
        <v>0</v>
      </c>
      <c r="J37" s="218">
        <f>FedPersonnel[[#This Row],[Column3]]*(1+FedPersonnel[[#This Row],[Column4]])</f>
        <v>0</v>
      </c>
      <c r="K37" s="175"/>
      <c r="L37" s="167">
        <f>IF(FedPersonnel[[#This Row],[Column12]]&gt;0, FedPersonnel[[#This Row],[Column12]]/INDEX('Month Lookup'!$B$22:$B$24, MATCH(FedPersonnel[[#This Row],[Column46]], 'Month Lookup'!$A$22:$A$24, 0)), 0)</f>
        <v>0</v>
      </c>
      <c r="M37" s="208">
        <f>ROUNDUP(FedPersonnel[[#This Row],[Column11]]*FedPersonnel[[#This Row],[Column15]], 0)</f>
        <v>0</v>
      </c>
      <c r="N37" s="208">
        <f>_xlfn.IFNA(FedPersonnel[[#This Row],[Column16]]*VLOOKUP(FedPersonnel[[#This Row],[Column2]], FringeRates[#All], 2, FALSE), 0)</f>
        <v>0</v>
      </c>
      <c r="O37" s="218">
        <f>FedPersonnel[[#This Row],[Column11]]*(1+FedPersonnel[[#This Row],[Column4]])</f>
        <v>0</v>
      </c>
      <c r="P37" s="175"/>
      <c r="Q37" s="167">
        <f>IF(FedPersonnel[[#This Row],[Column19]]&gt;0, FedPersonnel[[#This Row],[Column19]]/INDEX('Month Lookup'!$B$22:$B$24, MATCH(FedPersonnel[[#This Row],[Column46]], 'Month Lookup'!$A$22:$A$24, 0)), 0)</f>
        <v>0</v>
      </c>
      <c r="R37" s="208">
        <f>ROUNDUP(FedPersonnel[[#This Row],[Column18]]*FedPersonnel[[#This Row],[Column22]], 0)</f>
        <v>0</v>
      </c>
      <c r="S37" s="208">
        <f>_xlfn.IFNA(FedPersonnel[[#This Row],[Column23]]*VLOOKUP(FedPersonnel[[#This Row],[Column2]], FringeRates[#All], 2, FALSE), 0)</f>
        <v>0</v>
      </c>
      <c r="T37" s="218">
        <f>FedPersonnel[[#This Row],[Column18]]*(1+FedPersonnel[[#This Row],[Column4]])</f>
        <v>0</v>
      </c>
      <c r="U37" s="175"/>
      <c r="V37" s="167">
        <f>IF(FedPersonnel[[#This Row],[Column26]]&gt;0, FedPersonnel[[#This Row],[Column26]]/INDEX('Month Lookup'!$B$22:$B$24, MATCH(FedPersonnel[[#This Row],[Column46]], 'Month Lookup'!$A$22:$A$24, 0)), 0)</f>
        <v>0</v>
      </c>
      <c r="W37" s="208">
        <f>ROUNDUP(FedPersonnel[[#This Row],[Column25]]*FedPersonnel[[#This Row],[Column27]], 0)</f>
        <v>0</v>
      </c>
      <c r="X37" s="230">
        <f>_xlfn.IFNA(FedPersonnel[[#This Row],[Column28]]*VLOOKUP(FedPersonnel[[#This Row],[Column2]], FringeRates[#All], 2, FALSE), 0)</f>
        <v>0</v>
      </c>
      <c r="Y37" s="228">
        <f>'Non-Federal Detail'!$T37*(1+'Non-Federal Detail'!$E37)</f>
        <v>0</v>
      </c>
      <c r="Z37" s="176"/>
      <c r="AA37" s="167">
        <f>IF(FedPersonnel[[#This Row],[Column33]]&gt;0, FedPersonnel[[#This Row],[Column33]]/INDEX('Month Lookup'!$B$22:$B$24, MATCH(FedPersonnel[[#This Row],[Column46]], 'Month Lookup'!$A$22:$A$24, 0)), 0)</f>
        <v>0</v>
      </c>
      <c r="AB37" s="208">
        <f>ROUNDUP(FedPersonnel[[#This Row],[Column32]]*FedPersonnel[[#This Row],[Column34]], 0)</f>
        <v>0</v>
      </c>
      <c r="AC37" s="325">
        <f>_xlfn.IFNA(FedPersonnel[[#This Row],[Column35]]*VLOOKUP(FedPersonnel[[#This Row],[Column2]], FringeRates[#All], 2, FALSE), 0)</f>
        <v>0</v>
      </c>
      <c r="AD37" s="307">
        <f>SUM(FedPersonnel[[#This Row],[Column9]],FedPersonnel[[#This Row],[Column10]],FedPersonnel[[#This Row],[Column16]:[Column17]],FedPersonnel[[#This Row],[Column23]:[Column24]],FedPersonnel[[#This Row],[Column28]:[Column29]],FedPersonnel[[#This Row],[Column35]:[Column36]])</f>
        <v>0</v>
      </c>
      <c r="AE37" s="328">
        <f>IF(FedPersonnel[[#This Row],[Column8]]=FedPersonnel[[#This Row],[Column15]], 1, 0)</f>
        <v>1</v>
      </c>
      <c r="AF37" s="329">
        <f>IF(FedPersonnel[[#This Row],[Column15]]=FedPersonnel[[#This Row],[Column22]], 1, 0)</f>
        <v>1</v>
      </c>
      <c r="AG37" s="329">
        <f>IF(FedPersonnel[[#This Row],[Column22]]=FedPersonnel[[#This Row],[Column27]], 1, 0)</f>
        <v>1</v>
      </c>
      <c r="AH37" s="329">
        <f>IF(FedPersonnel[[#This Row],[Column27]]=FedPersonnel[[#This Row],[Column34]], 1, 0)</f>
        <v>1</v>
      </c>
      <c r="AI37"/>
      <c r="AK37"/>
      <c r="AL37"/>
      <c r="AM37"/>
      <c r="AN37"/>
      <c r="AO37"/>
    </row>
    <row r="38" spans="1:48" ht="14.25">
      <c r="A38" s="186"/>
      <c r="B38" s="177"/>
      <c r="C38" s="177"/>
      <c r="D38" s="214"/>
      <c r="E38" s="178">
        <v>0</v>
      </c>
      <c r="F38" s="174"/>
      <c r="G38" s="167">
        <f>IF(FedPersonnel[[#This Row],[Column5]]&gt;0, FedPersonnel[[#This Row],[Column5]]/INDEX('Month Lookup'!$B$22:$B$24, MATCH(FedPersonnel[[#This Row],[Column46]], 'Month Lookup'!$A$22:$A$24, 0)), 0)</f>
        <v>0</v>
      </c>
      <c r="H38" s="208">
        <f>ROUNDUP('Non-Federal Detail'!$D38*'Non-Federal Detail'!$G38, 0)</f>
        <v>0</v>
      </c>
      <c r="I38" s="208">
        <f>_xlfn.IFNA(FedPersonnel[[#This Row],[Column9]]*VLOOKUP(FedPersonnel[[#This Row],[Column2]], FringeRates[#All], 2, FALSE), 0)</f>
        <v>0</v>
      </c>
      <c r="J38" s="218">
        <f>FedPersonnel[[#This Row],[Column3]]*(1+FedPersonnel[[#This Row],[Column4]])</f>
        <v>0</v>
      </c>
      <c r="K38" s="175"/>
      <c r="L38" s="167">
        <f>IF(FedPersonnel[[#This Row],[Column12]]&gt;0, FedPersonnel[[#This Row],[Column12]]/INDEX('Month Lookup'!$B$22:$B$24, MATCH(FedPersonnel[[#This Row],[Column46]], 'Month Lookup'!$A$22:$A$24, 0)), 0)</f>
        <v>0</v>
      </c>
      <c r="M38" s="208">
        <f>ROUNDUP(FedPersonnel[[#This Row],[Column11]]*FedPersonnel[[#This Row],[Column15]], 0)</f>
        <v>0</v>
      </c>
      <c r="N38" s="208">
        <f>_xlfn.IFNA(FedPersonnel[[#This Row],[Column16]]*VLOOKUP(FedPersonnel[[#This Row],[Column2]], FringeRates[#All], 2, FALSE), 0)</f>
        <v>0</v>
      </c>
      <c r="O38" s="218">
        <f>FedPersonnel[[#This Row],[Column11]]*(1+FedPersonnel[[#This Row],[Column4]])</f>
        <v>0</v>
      </c>
      <c r="P38" s="175"/>
      <c r="Q38" s="167">
        <f>IF(FedPersonnel[[#This Row],[Column19]]&gt;0, FedPersonnel[[#This Row],[Column19]]/INDEX('Month Lookup'!$B$22:$B$24, MATCH(FedPersonnel[[#This Row],[Column46]], 'Month Lookup'!$A$22:$A$24, 0)), 0)</f>
        <v>0</v>
      </c>
      <c r="R38" s="208">
        <f>ROUNDUP(FedPersonnel[[#This Row],[Column18]]*FedPersonnel[[#This Row],[Column22]], 0)</f>
        <v>0</v>
      </c>
      <c r="S38" s="208">
        <f>_xlfn.IFNA(FedPersonnel[[#This Row],[Column23]]*VLOOKUP(FedPersonnel[[#This Row],[Column2]], FringeRates[#All], 2, FALSE), 0)</f>
        <v>0</v>
      </c>
      <c r="T38" s="218">
        <f>FedPersonnel[[#This Row],[Column18]]*(1+FedPersonnel[[#This Row],[Column4]])</f>
        <v>0</v>
      </c>
      <c r="U38" s="175"/>
      <c r="V38" s="167">
        <f>IF(FedPersonnel[[#This Row],[Column26]]&gt;0, FedPersonnel[[#This Row],[Column26]]/INDEX('Month Lookup'!$B$22:$B$24, MATCH(FedPersonnel[[#This Row],[Column46]], 'Month Lookup'!$A$22:$A$24, 0)), 0)</f>
        <v>0</v>
      </c>
      <c r="W38" s="208">
        <f>ROUNDUP(FedPersonnel[[#This Row],[Column25]]*FedPersonnel[[#This Row],[Column27]], 0)</f>
        <v>0</v>
      </c>
      <c r="X38" s="230">
        <f>_xlfn.IFNA(FedPersonnel[[#This Row],[Column28]]*VLOOKUP(FedPersonnel[[#This Row],[Column2]], FringeRates[#All], 2, FALSE), 0)</f>
        <v>0</v>
      </c>
      <c r="Y38" s="228">
        <f>'Non-Federal Detail'!$T38*(1+'Non-Federal Detail'!$E38)</f>
        <v>0</v>
      </c>
      <c r="Z38" s="176"/>
      <c r="AA38" s="167">
        <f>IF(FedPersonnel[[#This Row],[Column33]]&gt;0, FedPersonnel[[#This Row],[Column33]]/INDEX('Month Lookup'!$B$22:$B$24, MATCH(FedPersonnel[[#This Row],[Column46]], 'Month Lookup'!$A$22:$A$24, 0)), 0)</f>
        <v>0</v>
      </c>
      <c r="AB38" s="208">
        <f>ROUNDUP(FedPersonnel[[#This Row],[Column32]]*FedPersonnel[[#This Row],[Column34]], 0)</f>
        <v>0</v>
      </c>
      <c r="AC38" s="325">
        <f>_xlfn.IFNA(FedPersonnel[[#This Row],[Column35]]*VLOOKUP(FedPersonnel[[#This Row],[Column2]], FringeRates[#All], 2, FALSE), 0)</f>
        <v>0</v>
      </c>
      <c r="AD38" s="307">
        <f>SUM(FedPersonnel[[#This Row],[Column9]],FedPersonnel[[#This Row],[Column10]],FedPersonnel[[#This Row],[Column16]:[Column17]],FedPersonnel[[#This Row],[Column23]:[Column24]],FedPersonnel[[#This Row],[Column28]:[Column29]],FedPersonnel[[#This Row],[Column35]:[Column36]])</f>
        <v>0</v>
      </c>
      <c r="AE38" s="328">
        <f>IF(FedPersonnel[[#This Row],[Column8]]=FedPersonnel[[#This Row],[Column15]], 1, 0)</f>
        <v>1</v>
      </c>
      <c r="AF38" s="329">
        <f>IF(FedPersonnel[[#This Row],[Column15]]=FedPersonnel[[#This Row],[Column22]], 1, 0)</f>
        <v>1</v>
      </c>
      <c r="AG38" s="329">
        <f>IF(FedPersonnel[[#This Row],[Column22]]=FedPersonnel[[#This Row],[Column27]], 1, 0)</f>
        <v>1</v>
      </c>
      <c r="AH38" s="329">
        <f>IF(FedPersonnel[[#This Row],[Column27]]=FedPersonnel[[#This Row],[Column34]], 1, 0)</f>
        <v>1</v>
      </c>
      <c r="AI38" s="7"/>
      <c r="AK38"/>
      <c r="AL38"/>
      <c r="AM38"/>
      <c r="AN38"/>
      <c r="AO38"/>
    </row>
    <row r="39" spans="1:48" ht="14.25">
      <c r="A39" s="186"/>
      <c r="B39" s="177"/>
      <c r="C39" s="177"/>
      <c r="D39" s="214"/>
      <c r="E39" s="178">
        <v>0</v>
      </c>
      <c r="F39" s="174"/>
      <c r="G39" s="167">
        <f>IF(FedPersonnel[[#This Row],[Column5]]&gt;0, FedPersonnel[[#This Row],[Column5]]/INDEX('Month Lookup'!$B$22:$B$24, MATCH(FedPersonnel[[#This Row],[Column46]], 'Month Lookup'!$A$22:$A$24, 0)), 0)</f>
        <v>0</v>
      </c>
      <c r="H39" s="208">
        <f>ROUNDUP('Non-Federal Detail'!$D39*'Non-Federal Detail'!$G39, 0)</f>
        <v>0</v>
      </c>
      <c r="I39" s="208">
        <f>_xlfn.IFNA(FedPersonnel[[#This Row],[Column9]]*VLOOKUP(FedPersonnel[[#This Row],[Column2]], FringeRates[#All], 2, FALSE), 0)</f>
        <v>0</v>
      </c>
      <c r="J39" s="218">
        <f>FedPersonnel[[#This Row],[Column3]]*(1+FedPersonnel[[#This Row],[Column4]])</f>
        <v>0</v>
      </c>
      <c r="K39" s="175"/>
      <c r="L39" s="167">
        <f>IF(FedPersonnel[[#This Row],[Column12]]&gt;0, FedPersonnel[[#This Row],[Column12]]/INDEX('Month Lookup'!$B$22:$B$24, MATCH(FedPersonnel[[#This Row],[Column46]], 'Month Lookup'!$A$22:$A$24, 0)), 0)</f>
        <v>0</v>
      </c>
      <c r="M39" s="208">
        <f>ROUNDUP(FedPersonnel[[#This Row],[Column11]]*FedPersonnel[[#This Row],[Column15]], 0)</f>
        <v>0</v>
      </c>
      <c r="N39" s="208">
        <f>_xlfn.IFNA(FedPersonnel[[#This Row],[Column16]]*VLOOKUP(FedPersonnel[[#This Row],[Column2]], FringeRates[#All], 2, FALSE), 0)</f>
        <v>0</v>
      </c>
      <c r="O39" s="218">
        <f>FedPersonnel[[#This Row],[Column11]]*(1+FedPersonnel[[#This Row],[Column4]])</f>
        <v>0</v>
      </c>
      <c r="P39" s="175"/>
      <c r="Q39" s="167">
        <f>IF(FedPersonnel[[#This Row],[Column19]]&gt;0, FedPersonnel[[#This Row],[Column19]]/INDEX('Month Lookup'!$B$22:$B$24, MATCH(FedPersonnel[[#This Row],[Column46]], 'Month Lookup'!$A$22:$A$24, 0)), 0)</f>
        <v>0</v>
      </c>
      <c r="R39" s="208">
        <f>ROUNDUP(FedPersonnel[[#This Row],[Column18]]*FedPersonnel[[#This Row],[Column22]], 0)</f>
        <v>0</v>
      </c>
      <c r="S39" s="208">
        <f>_xlfn.IFNA(FedPersonnel[[#This Row],[Column23]]*VLOOKUP(FedPersonnel[[#This Row],[Column2]], FringeRates[#All], 2, FALSE), 0)</f>
        <v>0</v>
      </c>
      <c r="T39" s="218">
        <f>FedPersonnel[[#This Row],[Column18]]*(1+FedPersonnel[[#This Row],[Column4]])</f>
        <v>0</v>
      </c>
      <c r="U39" s="175"/>
      <c r="V39" s="167">
        <f>IF(FedPersonnel[[#This Row],[Column26]]&gt;0, FedPersonnel[[#This Row],[Column26]]/INDEX('Month Lookup'!$B$22:$B$24, MATCH(FedPersonnel[[#This Row],[Column46]], 'Month Lookup'!$A$22:$A$24, 0)), 0)</f>
        <v>0</v>
      </c>
      <c r="W39" s="208">
        <f>ROUNDUP(FedPersonnel[[#This Row],[Column25]]*FedPersonnel[[#This Row],[Column27]], 0)</f>
        <v>0</v>
      </c>
      <c r="X39" s="230">
        <f>_xlfn.IFNA(FedPersonnel[[#This Row],[Column28]]*VLOOKUP(FedPersonnel[[#This Row],[Column2]], FringeRates[#All], 2, FALSE), 0)</f>
        <v>0</v>
      </c>
      <c r="Y39" s="228">
        <f>'Non-Federal Detail'!$T39*(1+'Non-Federal Detail'!$E39)</f>
        <v>0</v>
      </c>
      <c r="Z39" s="176"/>
      <c r="AA39" s="167">
        <f>IF(FedPersonnel[[#This Row],[Column33]]&gt;0, FedPersonnel[[#This Row],[Column33]]/INDEX('Month Lookup'!$B$22:$B$24, MATCH(FedPersonnel[[#This Row],[Column46]], 'Month Lookup'!$A$22:$A$24, 0)), 0)</f>
        <v>0</v>
      </c>
      <c r="AB39" s="208">
        <f>ROUNDUP(FedPersonnel[[#This Row],[Column32]]*FedPersonnel[[#This Row],[Column34]], 0)</f>
        <v>0</v>
      </c>
      <c r="AC39" s="325">
        <f>_xlfn.IFNA(FedPersonnel[[#This Row],[Column35]]*VLOOKUP(FedPersonnel[[#This Row],[Column2]], FringeRates[#All], 2, FALSE), 0)</f>
        <v>0</v>
      </c>
      <c r="AD39" s="307">
        <f>SUM(FedPersonnel[[#This Row],[Column9]],FedPersonnel[[#This Row],[Column10]],FedPersonnel[[#This Row],[Column16]:[Column17]],FedPersonnel[[#This Row],[Column23]:[Column24]],FedPersonnel[[#This Row],[Column28]:[Column29]],FedPersonnel[[#This Row],[Column35]:[Column36]])</f>
        <v>0</v>
      </c>
      <c r="AE39" s="329">
        <f>IF(FedPersonnel[[#This Row],[Column8]]=FedPersonnel[[#This Row],[Column15]], 1, 0)</f>
        <v>1</v>
      </c>
      <c r="AF39" s="329">
        <f>IF(FedPersonnel[[#This Row],[Column15]]=FedPersonnel[[#This Row],[Column22]], 1, 0)</f>
        <v>1</v>
      </c>
      <c r="AG39" s="329">
        <f>IF(FedPersonnel[[#This Row],[Column22]]=FedPersonnel[[#This Row],[Column27]], 1, 0)</f>
        <v>1</v>
      </c>
      <c r="AH39" s="329">
        <f>IF(FedPersonnel[[#This Row],[Column27]]=FedPersonnel[[#This Row],[Column34]], 1, 0)</f>
        <v>1</v>
      </c>
      <c r="AI39" s="1"/>
      <c r="AJ39" s="1"/>
      <c r="AK39" s="1"/>
      <c r="AL39" s="1"/>
      <c r="AM39" s="1"/>
      <c r="AN39" s="1"/>
      <c r="AO39" s="1"/>
      <c r="AP39" s="1"/>
    </row>
    <row r="40" spans="1:48" ht="14.25">
      <c r="A40" s="186"/>
      <c r="B40" s="177"/>
      <c r="C40" s="177"/>
      <c r="D40" s="214"/>
      <c r="E40" s="178">
        <v>0</v>
      </c>
      <c r="F40" s="174"/>
      <c r="G40" s="167">
        <f>IF(FedPersonnel[[#This Row],[Column5]]&gt;0, FedPersonnel[[#This Row],[Column5]]/INDEX('Month Lookup'!$B$22:$B$24, MATCH(FedPersonnel[[#This Row],[Column46]], 'Month Lookup'!$A$22:$A$24, 0)), 0)</f>
        <v>0</v>
      </c>
      <c r="H40" s="208">
        <f>ROUNDUP('Non-Federal Detail'!$D40*'Non-Federal Detail'!$G40, 0)</f>
        <v>0</v>
      </c>
      <c r="I40" s="208">
        <f>_xlfn.IFNA(FedPersonnel[[#This Row],[Column9]]*VLOOKUP(FedPersonnel[[#This Row],[Column2]], FringeRates[#All], 2, FALSE), 0)</f>
        <v>0</v>
      </c>
      <c r="J40" s="218">
        <f>FedPersonnel[[#This Row],[Column3]]*(1+FedPersonnel[[#This Row],[Column4]])</f>
        <v>0</v>
      </c>
      <c r="K40" s="175"/>
      <c r="L40" s="167">
        <f>IF(FedPersonnel[[#This Row],[Column12]]&gt;0, FedPersonnel[[#This Row],[Column12]]/INDEX('Month Lookup'!$B$22:$B$24, MATCH(FedPersonnel[[#This Row],[Column46]], 'Month Lookup'!$A$22:$A$24, 0)), 0)</f>
        <v>0</v>
      </c>
      <c r="M40" s="208">
        <f>ROUNDUP(FedPersonnel[[#This Row],[Column11]]*FedPersonnel[[#This Row],[Column15]], 0)</f>
        <v>0</v>
      </c>
      <c r="N40" s="208">
        <f>_xlfn.IFNA(FedPersonnel[[#This Row],[Column16]]*VLOOKUP(FedPersonnel[[#This Row],[Column2]], FringeRates[#All], 2, FALSE), 0)</f>
        <v>0</v>
      </c>
      <c r="O40" s="218">
        <f>FedPersonnel[[#This Row],[Column11]]*(1+FedPersonnel[[#This Row],[Column4]])</f>
        <v>0</v>
      </c>
      <c r="P40" s="175"/>
      <c r="Q40" s="167">
        <f>IF(FedPersonnel[[#This Row],[Column19]]&gt;0, FedPersonnel[[#This Row],[Column19]]/INDEX('Month Lookup'!$B$22:$B$24, MATCH(FedPersonnel[[#This Row],[Column46]], 'Month Lookup'!$A$22:$A$24, 0)), 0)</f>
        <v>0</v>
      </c>
      <c r="R40" s="208">
        <f>ROUNDUP(FedPersonnel[[#This Row],[Column18]]*FedPersonnel[[#This Row],[Column22]], 0)</f>
        <v>0</v>
      </c>
      <c r="S40" s="208">
        <f>_xlfn.IFNA(FedPersonnel[[#This Row],[Column23]]*VLOOKUP(FedPersonnel[[#This Row],[Column2]], FringeRates[#All], 2, FALSE), 0)</f>
        <v>0</v>
      </c>
      <c r="T40" s="218">
        <f>FedPersonnel[[#This Row],[Column18]]*(1+FedPersonnel[[#This Row],[Column4]])</f>
        <v>0</v>
      </c>
      <c r="U40" s="175"/>
      <c r="V40" s="167">
        <f>IF(FedPersonnel[[#This Row],[Column26]]&gt;0, FedPersonnel[[#This Row],[Column26]]/INDEX('Month Lookup'!$B$22:$B$24, MATCH(FedPersonnel[[#This Row],[Column46]], 'Month Lookup'!$A$22:$A$24, 0)), 0)</f>
        <v>0</v>
      </c>
      <c r="W40" s="208">
        <f>ROUNDUP(FedPersonnel[[#This Row],[Column25]]*FedPersonnel[[#This Row],[Column27]], 0)</f>
        <v>0</v>
      </c>
      <c r="X40" s="230">
        <f>_xlfn.IFNA(FedPersonnel[[#This Row],[Column28]]*VLOOKUP(FedPersonnel[[#This Row],[Column2]], FringeRates[#All], 2, FALSE), 0)</f>
        <v>0</v>
      </c>
      <c r="Y40" s="228">
        <f>'Non-Federal Detail'!$T40*(1+'Non-Federal Detail'!$E40)</f>
        <v>0</v>
      </c>
      <c r="Z40" s="176"/>
      <c r="AA40" s="167">
        <f>IF(FedPersonnel[[#This Row],[Column33]]&gt;0, FedPersonnel[[#This Row],[Column33]]/INDEX('Month Lookup'!$B$22:$B$24, MATCH(FedPersonnel[[#This Row],[Column46]], 'Month Lookup'!$A$22:$A$24, 0)), 0)</f>
        <v>0</v>
      </c>
      <c r="AB40" s="208">
        <f>ROUNDUP(FedPersonnel[[#This Row],[Column32]]*FedPersonnel[[#This Row],[Column34]], 0)</f>
        <v>0</v>
      </c>
      <c r="AC40" s="325">
        <f>_xlfn.IFNA(FedPersonnel[[#This Row],[Column35]]*VLOOKUP(FedPersonnel[[#This Row],[Column2]], FringeRates[#All], 2, FALSE), 0)</f>
        <v>0</v>
      </c>
      <c r="AD40" s="307">
        <f>SUM(FedPersonnel[[#This Row],[Column9]],FedPersonnel[[#This Row],[Column10]],FedPersonnel[[#This Row],[Column16]:[Column17]],FedPersonnel[[#This Row],[Column23]:[Column24]],FedPersonnel[[#This Row],[Column28]:[Column29]],FedPersonnel[[#This Row],[Column35]:[Column36]])</f>
        <v>0</v>
      </c>
      <c r="AE40" s="329">
        <f>IF(FedPersonnel[[#This Row],[Column8]]=FedPersonnel[[#This Row],[Column15]], 1, 0)</f>
        <v>1</v>
      </c>
      <c r="AF40" s="329">
        <f>IF(FedPersonnel[[#This Row],[Column15]]=FedPersonnel[[#This Row],[Column22]], 1, 0)</f>
        <v>1</v>
      </c>
      <c r="AG40" s="329">
        <f>IF(FedPersonnel[[#This Row],[Column22]]=FedPersonnel[[#This Row],[Column27]], 1, 0)</f>
        <v>1</v>
      </c>
      <c r="AH40" s="329">
        <f>IF(FedPersonnel[[#This Row],[Column27]]=FedPersonnel[[#This Row],[Column34]], 1, 0)</f>
        <v>1</v>
      </c>
      <c r="AI40" s="1"/>
      <c r="AJ40" s="1"/>
      <c r="AK40" s="1"/>
      <c r="AL40" s="1"/>
      <c r="AM40" s="1"/>
      <c r="AN40" s="1"/>
      <c r="AO40" s="1"/>
      <c r="AP40" s="1"/>
    </row>
    <row r="41" spans="1:48" ht="13.5" customHeight="1" thickBot="1">
      <c r="A41" s="188"/>
      <c r="B41" s="179"/>
      <c r="C41" s="179"/>
      <c r="D41" s="215"/>
      <c r="E41" s="180">
        <v>0</v>
      </c>
      <c r="F41" s="181"/>
      <c r="G41" s="168">
        <f>IF(FedPersonnel[[#This Row],[Column5]]&gt;0, FedPersonnel[[#This Row],[Column5]]/INDEX('Month Lookup'!$B$22:$B$24, MATCH(FedPersonnel[[#This Row],[Column46]], 'Month Lookup'!$A$22:$A$24, 0)), 0)</f>
        <v>0</v>
      </c>
      <c r="H41" s="208">
        <f>ROUNDUP('Non-Federal Detail'!$D41*'Non-Federal Detail'!$G41, 0)</f>
        <v>0</v>
      </c>
      <c r="I41" s="209">
        <f>_xlfn.IFNA(FedPersonnel[[#This Row],[Column9]]*VLOOKUP(FedPersonnel[[#This Row],[Column2]], FringeRates[#All], 2, FALSE), 0)</f>
        <v>0</v>
      </c>
      <c r="J41" s="218">
        <f>FedPersonnel[[#This Row],[Column3]]*(1+FedPersonnel[[#This Row],[Column4]])</f>
        <v>0</v>
      </c>
      <c r="K41" s="182"/>
      <c r="L41" s="169">
        <f>IF(FedPersonnel[[#This Row],[Column12]]&gt;0, FedPersonnel[[#This Row],[Column12]]/INDEX('Month Lookup'!$B$22:$B$24, MATCH(FedPersonnel[[#This Row],[Column46]], 'Month Lookup'!$A$22:$A$24, 0)), 0)</f>
        <v>0</v>
      </c>
      <c r="M41" s="226">
        <f>ROUNDUP(FedPersonnel[[#This Row],[Column11]]*FedPersonnel[[#This Row],[Column15]], 0)</f>
        <v>0</v>
      </c>
      <c r="N41" s="226">
        <f>_xlfn.IFNA(FedPersonnel[[#This Row],[Column16]]*VLOOKUP(FedPersonnel[[#This Row],[Column2]], FringeRates[#All], 2, FALSE), 0)</f>
        <v>0</v>
      </c>
      <c r="O41" s="219">
        <f>FedPersonnel[[#This Row],[Column11]]*(1+FedPersonnel[[#This Row],[Column4]])</f>
        <v>0</v>
      </c>
      <c r="P41" s="182"/>
      <c r="Q41" s="169">
        <f>IF(FedPersonnel[[#This Row],[Column19]]&gt;0, FedPersonnel[[#This Row],[Column19]]/INDEX('Month Lookup'!$B$22:$B$24, MATCH(FedPersonnel[[#This Row],[Column46]], 'Month Lookup'!$A$22:$A$24, 0)), 0)</f>
        <v>0</v>
      </c>
      <c r="R41" s="226">
        <f>ROUNDUP(FedPersonnel[[#This Row],[Column18]]*FedPersonnel[[#This Row],[Column22]], 0)</f>
        <v>0</v>
      </c>
      <c r="S41" s="226">
        <f>_xlfn.IFNA(FedPersonnel[[#This Row],[Column23]]*VLOOKUP(FedPersonnel[[#This Row],[Column2]], FringeRates[#All], 2, FALSE), 0)</f>
        <v>0</v>
      </c>
      <c r="T41" s="219">
        <f>FedPersonnel[[#This Row],[Column18]]*(1+FedPersonnel[[#This Row],[Column4]])</f>
        <v>0</v>
      </c>
      <c r="U41" s="182"/>
      <c r="V41" s="169">
        <f>IF(FedPersonnel[[#This Row],[Column26]]&gt;0, FedPersonnel[[#This Row],[Column26]]/INDEX('Month Lookup'!$B$22:$B$24, MATCH(FedPersonnel[[#This Row],[Column46]], 'Month Lookup'!$A$22:$A$24, 0)), 0)</f>
        <v>0</v>
      </c>
      <c r="W41" s="226">
        <f>ROUNDUP(FedPersonnel[[#This Row],[Column25]]*FedPersonnel[[#This Row],[Column27]], 0)</f>
        <v>0</v>
      </c>
      <c r="X41" s="327">
        <f>_xlfn.IFNA(FedPersonnel[[#This Row],[Column28]]*VLOOKUP(FedPersonnel[[#This Row],[Column2]], FringeRates[#All], 2, FALSE), 0)</f>
        <v>0</v>
      </c>
      <c r="Y41" s="229">
        <f>'Non-Federal Detail'!$T41*(1+'Non-Federal Detail'!$E41)</f>
        <v>0</v>
      </c>
      <c r="Z41" s="181"/>
      <c r="AA41" s="169">
        <f>IF(FedPersonnel[[#This Row],[Column33]]&gt;0, FedPersonnel[[#This Row],[Column33]]/INDEX('Month Lookup'!$B$22:$B$24, MATCH(FedPersonnel[[#This Row],[Column46]], 'Month Lookup'!$A$22:$A$24, 0)), 0)</f>
        <v>0</v>
      </c>
      <c r="AB41" s="226">
        <f>ROUNDUP(FedPersonnel[[#This Row],[Column32]]*FedPersonnel[[#This Row],[Column34]], 0)</f>
        <v>0</v>
      </c>
      <c r="AC41" s="326">
        <f>_xlfn.IFNA(FedPersonnel[[#This Row],[Column35]]*VLOOKUP(FedPersonnel[[#This Row],[Column2]], FringeRates[#All], 2, FALSE), 0)</f>
        <v>0</v>
      </c>
      <c r="AD41" s="343">
        <f>SUM(FedPersonnel[[#This Row],[Column9]],FedPersonnel[[#This Row],[Column10]],FedPersonnel[[#This Row],[Column16]:[Column17]],FedPersonnel[[#This Row],[Column23]:[Column24]],FedPersonnel[[#This Row],[Column28]:[Column29]],FedPersonnel[[#This Row],[Column35]:[Column36]])</f>
        <v>0</v>
      </c>
      <c r="AE41" s="344">
        <f>IF(FedPersonnel[[#This Row],[Column8]]=FedPersonnel[[#This Row],[Column15]], 1, 0)</f>
        <v>1</v>
      </c>
      <c r="AF41" s="344">
        <f>IF(FedPersonnel[[#This Row],[Column15]]=FedPersonnel[[#This Row],[Column22]], 1, 0)</f>
        <v>1</v>
      </c>
      <c r="AG41" s="344">
        <f>IF(FedPersonnel[[#This Row],[Column22]]=FedPersonnel[[#This Row],[Column27]], 1, 0)</f>
        <v>1</v>
      </c>
      <c r="AH41" s="344">
        <f>IF(FedPersonnel[[#This Row],[Column27]]=FedPersonnel[[#This Row],[Column34]], 1, 0)</f>
        <v>1</v>
      </c>
      <c r="AI41" s="1"/>
      <c r="AJ41" s="1"/>
      <c r="AK41" s="1"/>
      <c r="AL41" s="1"/>
      <c r="AM41" s="1"/>
      <c r="AN41" s="1"/>
      <c r="AO41" s="1"/>
      <c r="AP41" s="1"/>
    </row>
    <row r="42" spans="1:48" s="190" customFormat="1" ht="18">
      <c r="A42" s="341" t="s">
        <v>39</v>
      </c>
      <c r="B42" s="340"/>
      <c r="D42" s="192"/>
      <c r="E42" s="191"/>
      <c r="G42" s="192"/>
      <c r="H42" s="216">
        <f>SUM(FedPersonnel[[#All],[Column9]])</f>
        <v>0</v>
      </c>
      <c r="I42" s="210">
        <f>SUM(FedPersonnel[[#All],[Column10]])</f>
        <v>0</v>
      </c>
      <c r="J42" s="193"/>
      <c r="K42" s="193"/>
      <c r="L42" s="195"/>
      <c r="M42" s="227">
        <f>SUM(FedPersonnel[[#All],[Column16]])</f>
        <v>0</v>
      </c>
      <c r="N42" s="221">
        <f>SUM(FedPersonnel[[#All],[Column17]])</f>
        <v>0</v>
      </c>
      <c r="O42" s="194"/>
      <c r="P42" s="194"/>
      <c r="Q42" s="195"/>
      <c r="R42" s="227">
        <f>SUM(FedPersonnel[[#All],[Column23]])</f>
        <v>0</v>
      </c>
      <c r="S42" s="221">
        <f>SUM(FedPersonnel[[#All],[Column24]])</f>
        <v>0</v>
      </c>
      <c r="T42" s="194"/>
      <c r="U42" s="194"/>
      <c r="V42" s="195"/>
      <c r="W42" s="227">
        <f>SUM(FedPersonnel[[#All],[Column28]])</f>
        <v>0</v>
      </c>
      <c r="X42" s="231">
        <f>SUM(FedPersonnel[[#All],[Column29]])</f>
        <v>0</v>
      </c>
      <c r="Y42" s="342"/>
      <c r="Z42" s="194"/>
      <c r="AA42" s="195"/>
      <c r="AB42" s="227">
        <f>SUM(FedPersonnel[[#All],[Column35]])</f>
        <v>0</v>
      </c>
      <c r="AC42" s="231">
        <f>SUM(FedPersonnel[[#All],[Column36]])</f>
        <v>0</v>
      </c>
      <c r="AD42" s="231">
        <f>SUM(FedPersonnel[[#All],[Column43]])</f>
        <v>0</v>
      </c>
      <c r="AE42" s="227"/>
      <c r="AF42" s="220"/>
      <c r="AG42" s="220"/>
      <c r="AH42" s="359"/>
    </row>
    <row r="43" spans="1:48" s="1" customFormat="1">
      <c r="A43" s="597"/>
      <c r="B43" s="598"/>
      <c r="C43" s="598"/>
      <c r="D43" s="598"/>
      <c r="E43" s="345"/>
      <c r="I43" s="211"/>
      <c r="J43" s="10"/>
      <c r="K43" s="31"/>
      <c r="L43" s="7"/>
      <c r="M43" s="222"/>
      <c r="N43" s="223"/>
      <c r="O43" s="10"/>
      <c r="P43" s="10"/>
      <c r="Q43"/>
      <c r="R43" s="222"/>
      <c r="S43" s="352"/>
      <c r="T43" s="10"/>
      <c r="U43" s="10"/>
      <c r="V43"/>
      <c r="W43" s="222"/>
      <c r="X43" s="223"/>
      <c r="Y43" s="222"/>
      <c r="Z43" s="10"/>
      <c r="AA43"/>
      <c r="AB43" s="222"/>
      <c r="AC43" s="223"/>
      <c r="AD43" s="223"/>
      <c r="AE43" s="360"/>
      <c r="AF43" s="222"/>
      <c r="AG43" s="222"/>
      <c r="AH43" s="356"/>
      <c r="AJ43"/>
      <c r="AK43"/>
      <c r="AL43"/>
      <c r="AM43"/>
      <c r="AN43"/>
      <c r="AO43"/>
      <c r="AP43"/>
      <c r="AQ43"/>
      <c r="AR43"/>
      <c r="AS43"/>
      <c r="AT43"/>
      <c r="AU43"/>
    </row>
    <row r="44" spans="1:48" ht="13.5" thickBot="1">
      <c r="A44" s="575" t="s">
        <v>38</v>
      </c>
      <c r="B44" s="576"/>
      <c r="C44" s="576"/>
      <c r="D44" s="576"/>
      <c r="E44" s="346"/>
      <c r="F44" s="15"/>
      <c r="G44" s="15"/>
      <c r="H44" s="15"/>
      <c r="I44" s="212">
        <f>SUM(H42:I42)</f>
        <v>0</v>
      </c>
      <c r="J44" s="53"/>
      <c r="K44" s="53"/>
      <c r="L44" s="15"/>
      <c r="M44" s="224"/>
      <c r="N44" s="351">
        <f>SUM(M42:N42)</f>
        <v>0</v>
      </c>
      <c r="O44" s="53"/>
      <c r="P44" s="53"/>
      <c r="Q44" s="15"/>
      <c r="R44" s="224"/>
      <c r="S44" s="225">
        <f>SUM(R42:S42)</f>
        <v>0</v>
      </c>
      <c r="T44" s="53"/>
      <c r="U44" s="53"/>
      <c r="V44" s="15"/>
      <c r="W44" s="224"/>
      <c r="X44" s="225">
        <f>SUM(W42:X42)</f>
        <v>0</v>
      </c>
      <c r="Y44" s="224"/>
      <c r="Z44" s="53"/>
      <c r="AA44" s="15"/>
      <c r="AB44" s="224"/>
      <c r="AC44" s="225">
        <f>SUM(AB42:AC42)</f>
        <v>0</v>
      </c>
      <c r="AD44" s="225">
        <f>SUM(F44:AC44)</f>
        <v>0</v>
      </c>
      <c r="AE44" s="357"/>
      <c r="AF44" s="357"/>
      <c r="AG44" s="357"/>
      <c r="AH44" s="358"/>
      <c r="AI44"/>
      <c r="AK44"/>
      <c r="AL44"/>
      <c r="AM44"/>
      <c r="AN44"/>
      <c r="AO44"/>
    </row>
    <row r="45" spans="1:48" ht="24" thickBot="1">
      <c r="A45" s="189" t="s">
        <v>54</v>
      </c>
      <c r="B45" s="94"/>
      <c r="C45" s="94"/>
      <c r="D45" s="94"/>
      <c r="E45" s="95"/>
      <c r="F45" s="577" t="str">
        <f>E8</f>
        <v>Year 1</v>
      </c>
      <c r="G45" s="578"/>
      <c r="H45" s="578"/>
      <c r="I45" s="579"/>
      <c r="J45" s="577" t="str">
        <f>J8</f>
        <v>Year 2</v>
      </c>
      <c r="K45" s="578"/>
      <c r="L45" s="578"/>
      <c r="M45" s="578"/>
      <c r="N45" s="579"/>
      <c r="O45" s="577" t="str">
        <f>O8</f>
        <v>Year 3</v>
      </c>
      <c r="P45" s="578"/>
      <c r="Q45" s="578"/>
      <c r="R45" s="578"/>
      <c r="S45" s="579"/>
      <c r="T45" s="577" t="s">
        <v>7</v>
      </c>
      <c r="U45" s="578"/>
      <c r="V45" s="578"/>
      <c r="W45" s="578"/>
      <c r="X45" s="579"/>
      <c r="Y45" s="577" t="s">
        <v>8</v>
      </c>
      <c r="Z45" s="578"/>
      <c r="AA45" s="578"/>
      <c r="AB45" s="578"/>
      <c r="AC45" s="579"/>
      <c r="AD45" s="314"/>
      <c r="AE45" s="361"/>
      <c r="AF45" s="305"/>
      <c r="AG45" s="305"/>
      <c r="AH45" s="305"/>
      <c r="AI45"/>
      <c r="AK45"/>
      <c r="AL45"/>
      <c r="AM45"/>
      <c r="AN45"/>
      <c r="AO45"/>
    </row>
    <row r="46" spans="1:48" s="1" customFormat="1">
      <c r="A46" s="84" t="s">
        <v>14</v>
      </c>
      <c r="B46" s="84"/>
      <c r="C46" s="84"/>
      <c r="D46" s="84"/>
      <c r="E46" s="85"/>
      <c r="F46" s="88"/>
      <c r="G46" s="76"/>
      <c r="H46"/>
      <c r="I46" s="233"/>
      <c r="J46"/>
      <c r="K46" s="24"/>
      <c r="L46"/>
      <c r="M46" s="58"/>
      <c r="N46" s="233"/>
      <c r="O46"/>
      <c r="P46" s="24"/>
      <c r="Q46" s="24"/>
      <c r="R46" s="58"/>
      <c r="S46" s="245"/>
      <c r="T46"/>
      <c r="U46" s="24"/>
      <c r="V46" s="24"/>
      <c r="W46" s="58"/>
      <c r="X46" s="233"/>
      <c r="Y46"/>
      <c r="Z46" s="24"/>
      <c r="AA46" s="24"/>
      <c r="AB46" s="24"/>
      <c r="AC46" s="233"/>
      <c r="AD46" s="248"/>
      <c r="AE46" s="6"/>
      <c r="AF46" s="6"/>
      <c r="AG46" s="6"/>
      <c r="AH46" s="6"/>
      <c r="AI46"/>
      <c r="AJ46"/>
      <c r="AK46"/>
      <c r="AL46"/>
      <c r="AM46"/>
      <c r="AN46"/>
      <c r="AO46"/>
      <c r="AP46"/>
      <c r="AQ46"/>
      <c r="AR46"/>
      <c r="AS46"/>
      <c r="AT46"/>
      <c r="AU46"/>
      <c r="AV46"/>
    </row>
    <row r="47" spans="1:48">
      <c r="A47" s="97"/>
      <c r="B47" s="84"/>
      <c r="C47" s="84"/>
      <c r="D47" s="84"/>
      <c r="E47" s="85"/>
      <c r="F47" s="76"/>
      <c r="G47" s="76"/>
      <c r="I47" s="233"/>
      <c r="J47"/>
      <c r="K47" s="24"/>
      <c r="L47"/>
      <c r="M47" s="59"/>
      <c r="N47" s="233"/>
      <c r="P47" s="24"/>
      <c r="Q47" s="24"/>
      <c r="R47" s="59"/>
      <c r="S47" s="233"/>
      <c r="T47"/>
      <c r="U47" s="24"/>
      <c r="V47" s="24"/>
      <c r="W47" s="59"/>
      <c r="X47" s="233"/>
      <c r="Y47"/>
      <c r="Z47" s="24"/>
      <c r="AA47" s="24"/>
      <c r="AB47" s="24"/>
      <c r="AC47" s="233"/>
      <c r="AD47" s="248"/>
      <c r="AE47" s="6"/>
      <c r="AF47" s="6"/>
      <c r="AG47" s="6"/>
      <c r="AH47" s="6"/>
      <c r="AI47"/>
      <c r="AK47"/>
      <c r="AL47"/>
      <c r="AM47"/>
      <c r="AN47"/>
      <c r="AO47" s="1"/>
      <c r="AP47" s="1"/>
      <c r="AQ47" s="1"/>
      <c r="AR47" s="1"/>
      <c r="AS47" s="1"/>
      <c r="AT47" s="1"/>
      <c r="AU47" s="1"/>
      <c r="AV47" s="1"/>
    </row>
    <row r="48" spans="1:48">
      <c r="A48" s="97"/>
      <c r="B48" s="86"/>
      <c r="C48" s="86"/>
      <c r="D48" s="86"/>
      <c r="E48" s="87"/>
      <c r="F48" s="39" t="s">
        <v>72</v>
      </c>
      <c r="G48" s="40"/>
      <c r="H48" s="40"/>
      <c r="I48" s="234">
        <f>ROUNDUP(SUM(I46:I47), 0)</f>
        <v>0</v>
      </c>
      <c r="J48" s="71"/>
      <c r="K48" s="25"/>
      <c r="L48" s="40"/>
      <c r="M48" s="60"/>
      <c r="N48" s="234">
        <f>ROUNDUP(SUM(N46:N47), 0)</f>
        <v>0</v>
      </c>
      <c r="O48" s="71"/>
      <c r="P48" s="25"/>
      <c r="Q48" s="25"/>
      <c r="R48" s="60"/>
      <c r="S48" s="234">
        <f>ROUNDUP(SUM(S46:S47), 0)</f>
        <v>0</v>
      </c>
      <c r="T48" s="71"/>
      <c r="U48" s="25"/>
      <c r="V48" s="25"/>
      <c r="W48" s="60"/>
      <c r="X48" s="234">
        <f>ROUNDUP(SUM(X46:X47), 0)</f>
        <v>0</v>
      </c>
      <c r="Y48" s="71"/>
      <c r="Z48" s="25"/>
      <c r="AA48" s="25"/>
      <c r="AB48" s="25"/>
      <c r="AC48" s="234">
        <f>ROUNDUP(SUM(AC46:AC47), 0)</f>
        <v>0</v>
      </c>
      <c r="AD48" s="308">
        <f>SUM(F48:AC48)</f>
        <v>0</v>
      </c>
      <c r="AE48" s="26"/>
      <c r="AF48" s="26"/>
      <c r="AG48" s="26"/>
      <c r="AH48" s="26"/>
      <c r="AI48"/>
      <c r="AK48"/>
      <c r="AL48"/>
      <c r="AM48"/>
      <c r="AN48"/>
      <c r="AO48"/>
    </row>
    <row r="49" spans="1:48" s="1" customFormat="1" ht="25.5">
      <c r="A49" s="77" t="s">
        <v>105</v>
      </c>
      <c r="B49" s="77"/>
      <c r="C49" s="77"/>
      <c r="D49" s="77"/>
      <c r="E49" s="78"/>
      <c r="F49" s="83"/>
      <c r="G49" s="83"/>
      <c r="H49" s="22"/>
      <c r="I49" s="235"/>
      <c r="J49"/>
      <c r="K49" s="23"/>
      <c r="L49" s="22"/>
      <c r="M49" s="57"/>
      <c r="N49" s="235"/>
      <c r="O49"/>
      <c r="P49" s="23"/>
      <c r="Q49" s="74"/>
      <c r="R49" s="57"/>
      <c r="S49" s="235"/>
      <c r="T49"/>
      <c r="U49" s="23"/>
      <c r="V49" s="23"/>
      <c r="W49" s="57"/>
      <c r="X49" s="235"/>
      <c r="Y49"/>
      <c r="Z49" s="23"/>
      <c r="AA49" s="23"/>
      <c r="AB49" s="23"/>
      <c r="AC49" s="235"/>
      <c r="AD49" s="248"/>
      <c r="AE49" s="6"/>
      <c r="AF49" s="6"/>
      <c r="AG49" s="6"/>
      <c r="AH49" s="6"/>
      <c r="AI49"/>
      <c r="AJ49"/>
      <c r="AK49"/>
      <c r="AL49"/>
      <c r="AM49"/>
      <c r="AN49"/>
      <c r="AO49"/>
      <c r="AP49"/>
      <c r="AQ49"/>
      <c r="AR49"/>
      <c r="AS49"/>
      <c r="AT49"/>
      <c r="AU49"/>
      <c r="AV49"/>
    </row>
    <row r="50" spans="1:48">
      <c r="A50" s="96"/>
      <c r="B50" s="79"/>
      <c r="C50" s="79"/>
      <c r="D50" s="79"/>
      <c r="E50" s="80"/>
      <c r="F50" s="76"/>
      <c r="G50" s="76"/>
      <c r="I50" s="233"/>
      <c r="J50"/>
      <c r="K50" s="24"/>
      <c r="L50"/>
      <c r="M50" s="59"/>
      <c r="N50" s="233"/>
      <c r="P50" s="24"/>
      <c r="Q50"/>
      <c r="R50" s="59"/>
      <c r="S50" s="233"/>
      <c r="T50"/>
      <c r="U50" s="24"/>
      <c r="V50" s="24"/>
      <c r="W50" s="59"/>
      <c r="X50" s="233"/>
      <c r="Y50"/>
      <c r="Z50" s="24"/>
      <c r="AA50" s="24"/>
      <c r="AB50" s="24"/>
      <c r="AC50" s="233"/>
      <c r="AD50" s="248"/>
      <c r="AE50" s="6"/>
      <c r="AF50" s="6"/>
      <c r="AG50" s="6"/>
      <c r="AH50" s="6"/>
      <c r="AI50"/>
      <c r="AK50"/>
      <c r="AL50"/>
      <c r="AM50"/>
      <c r="AN50"/>
      <c r="AO50"/>
    </row>
    <row r="51" spans="1:48">
      <c r="A51" s="96"/>
      <c r="B51" s="81"/>
      <c r="C51" s="81"/>
      <c r="D51" s="81"/>
      <c r="E51" s="82"/>
      <c r="F51" s="39" t="s">
        <v>112</v>
      </c>
      <c r="G51" s="40"/>
      <c r="H51" s="40"/>
      <c r="I51" s="234">
        <f>ROUNDUP(SUM(I49:I50), 0)</f>
        <v>0</v>
      </c>
      <c r="J51"/>
      <c r="K51" s="25"/>
      <c r="L51" s="40"/>
      <c r="M51" s="60"/>
      <c r="N51" s="234">
        <f>ROUNDUP(SUM(N49:N50), 0)</f>
        <v>0</v>
      </c>
      <c r="P51" s="25"/>
      <c r="Q51" s="40"/>
      <c r="R51" s="60"/>
      <c r="S51" s="234">
        <f>ROUNDUP(SUM(S49:S50), 0)</f>
        <v>0</v>
      </c>
      <c r="T51"/>
      <c r="U51" s="25"/>
      <c r="V51" s="25"/>
      <c r="W51" s="60"/>
      <c r="X51" s="234">
        <f>ROUNDUP(SUM(X49:X50), 0)</f>
        <v>0</v>
      </c>
      <c r="Y51"/>
      <c r="Z51" s="25"/>
      <c r="AA51" s="25"/>
      <c r="AB51" s="25"/>
      <c r="AC51" s="234">
        <f>ROUNDUP(SUM(AC49:AC50), 0)</f>
        <v>0</v>
      </c>
      <c r="AD51" s="308">
        <f>SUM(F51:AC51)</f>
        <v>0</v>
      </c>
      <c r="AE51" s="26"/>
      <c r="AF51" s="26"/>
      <c r="AG51" s="26"/>
      <c r="AH51" s="26"/>
      <c r="AI51"/>
      <c r="AK51"/>
      <c r="AL51"/>
      <c r="AM51"/>
      <c r="AN51"/>
      <c r="AO51"/>
    </row>
    <row r="52" spans="1:48">
      <c r="A52" s="89" t="s">
        <v>9</v>
      </c>
      <c r="B52" s="89"/>
      <c r="C52" s="89"/>
      <c r="D52" s="89"/>
      <c r="E52" s="90"/>
      <c r="F52" s="91"/>
      <c r="G52" s="83"/>
      <c r="H52" s="22"/>
      <c r="I52" s="235"/>
      <c r="J52" s="75"/>
      <c r="K52" s="23"/>
      <c r="L52" s="22"/>
      <c r="M52" s="57"/>
      <c r="N52" s="235"/>
      <c r="O52" s="75"/>
      <c r="P52" s="23"/>
      <c r="Q52" s="22"/>
      <c r="R52" s="57"/>
      <c r="S52" s="235"/>
      <c r="T52" s="75"/>
      <c r="U52" s="23"/>
      <c r="V52" s="23"/>
      <c r="W52" s="57"/>
      <c r="X52" s="235"/>
      <c r="Y52" s="75"/>
      <c r="Z52" s="23"/>
      <c r="AA52" s="23"/>
      <c r="AB52" s="23"/>
      <c r="AC52" s="235"/>
      <c r="AD52" s="248"/>
      <c r="AE52" s="6"/>
      <c r="AF52" s="6"/>
      <c r="AG52" s="6"/>
      <c r="AH52" s="6"/>
      <c r="AI52"/>
      <c r="AK52"/>
      <c r="AL52"/>
      <c r="AM52"/>
      <c r="AN52"/>
      <c r="AO52" s="1"/>
      <c r="AP52" s="1"/>
      <c r="AQ52" s="1"/>
      <c r="AR52" s="1"/>
      <c r="AS52" s="1"/>
      <c r="AT52" s="1"/>
      <c r="AU52" s="1"/>
      <c r="AV52" s="1"/>
    </row>
    <row r="53" spans="1:48">
      <c r="A53" s="98"/>
      <c r="B53" s="84"/>
      <c r="C53" s="84"/>
      <c r="D53" s="84"/>
      <c r="E53" s="85"/>
      <c r="F53" s="88"/>
      <c r="G53" s="76"/>
      <c r="I53" s="233"/>
      <c r="J53"/>
      <c r="K53" s="24"/>
      <c r="L53"/>
      <c r="M53" s="59"/>
      <c r="N53" s="233"/>
      <c r="P53" s="24"/>
      <c r="Q53"/>
      <c r="R53" s="59"/>
      <c r="S53" s="233"/>
      <c r="T53"/>
      <c r="U53" s="24"/>
      <c r="V53" s="24"/>
      <c r="W53" s="59"/>
      <c r="X53" s="233"/>
      <c r="Y53"/>
      <c r="Z53" s="24"/>
      <c r="AA53" s="24"/>
      <c r="AB53" s="24"/>
      <c r="AC53" s="233"/>
      <c r="AD53" s="248"/>
      <c r="AE53" s="6"/>
      <c r="AF53" s="6"/>
      <c r="AG53" s="6"/>
      <c r="AH53" s="6"/>
      <c r="AI53"/>
      <c r="AK53"/>
      <c r="AL53"/>
      <c r="AM53"/>
      <c r="AN53"/>
      <c r="AO53"/>
    </row>
    <row r="54" spans="1:48">
      <c r="A54" s="98"/>
      <c r="B54" s="84"/>
      <c r="C54" s="84"/>
      <c r="D54" s="84"/>
      <c r="E54" s="85"/>
      <c r="F54" s="76"/>
      <c r="G54" s="76"/>
      <c r="I54" s="233"/>
      <c r="J54"/>
      <c r="K54" s="24"/>
      <c r="L54"/>
      <c r="M54" s="59"/>
      <c r="N54" s="233"/>
      <c r="P54" s="24"/>
      <c r="Q54"/>
      <c r="R54" s="59"/>
      <c r="S54" s="233"/>
      <c r="T54"/>
      <c r="U54" s="24"/>
      <c r="V54" s="24"/>
      <c r="W54" s="59"/>
      <c r="X54" s="233"/>
      <c r="Y54"/>
      <c r="Z54" s="24"/>
      <c r="AA54" s="24"/>
      <c r="AB54" s="24"/>
      <c r="AC54" s="233"/>
      <c r="AD54" s="248"/>
      <c r="AE54" s="6"/>
      <c r="AF54" s="6"/>
      <c r="AG54" s="6"/>
      <c r="AH54" s="6"/>
      <c r="AI54"/>
      <c r="AK54"/>
      <c r="AL54"/>
      <c r="AM54"/>
      <c r="AN54"/>
      <c r="AO54"/>
    </row>
    <row r="55" spans="1:48" s="1" customFormat="1">
      <c r="A55" s="84"/>
      <c r="B55" s="84"/>
      <c r="C55" s="84"/>
      <c r="D55" s="84"/>
      <c r="E55" s="85"/>
      <c r="F55" s="88"/>
      <c r="G55" s="88"/>
      <c r="H55" s="2"/>
      <c r="I55" s="236"/>
      <c r="J55"/>
      <c r="K55" s="28"/>
      <c r="L55" s="2"/>
      <c r="M55" s="63"/>
      <c r="N55" s="236"/>
      <c r="O55"/>
      <c r="P55" s="28"/>
      <c r="Q55" s="2"/>
      <c r="R55" s="63"/>
      <c r="S55" s="236"/>
      <c r="T55"/>
      <c r="U55" s="28"/>
      <c r="V55" s="28"/>
      <c r="W55" s="63"/>
      <c r="X55" s="236"/>
      <c r="Y55"/>
      <c r="Z55" s="28"/>
      <c r="AA55" s="28"/>
      <c r="AB55" s="28"/>
      <c r="AC55" s="236"/>
      <c r="AD55" s="309"/>
      <c r="AE55" s="73"/>
      <c r="AF55" s="73"/>
      <c r="AG55" s="73"/>
      <c r="AH55" s="73"/>
      <c r="AI55"/>
      <c r="AJ55"/>
      <c r="AK55"/>
      <c r="AL55"/>
      <c r="AM55"/>
      <c r="AN55"/>
      <c r="AO55"/>
      <c r="AP55"/>
      <c r="AQ55"/>
      <c r="AR55"/>
      <c r="AS55"/>
      <c r="AT55"/>
      <c r="AU55"/>
      <c r="AV55"/>
    </row>
    <row r="56" spans="1:48">
      <c r="A56" s="98"/>
      <c r="B56" s="84"/>
      <c r="C56" s="84"/>
      <c r="D56" s="84"/>
      <c r="E56" s="85"/>
      <c r="F56" s="76"/>
      <c r="G56" s="76"/>
      <c r="I56" s="233"/>
      <c r="J56"/>
      <c r="K56" s="24"/>
      <c r="L56"/>
      <c r="M56" s="59"/>
      <c r="N56" s="233"/>
      <c r="P56" s="24"/>
      <c r="Q56"/>
      <c r="R56" s="59"/>
      <c r="S56" s="233"/>
      <c r="T56"/>
      <c r="U56" s="24"/>
      <c r="V56" s="24"/>
      <c r="W56" s="59"/>
      <c r="X56" s="233"/>
      <c r="Y56"/>
      <c r="Z56" s="24"/>
      <c r="AA56" s="24"/>
      <c r="AB56" s="24"/>
      <c r="AC56" s="233"/>
      <c r="AD56" s="248"/>
      <c r="AE56" s="6"/>
      <c r="AF56" s="6"/>
      <c r="AG56" s="6"/>
      <c r="AH56" s="6"/>
      <c r="AI56"/>
      <c r="AK56"/>
      <c r="AL56"/>
      <c r="AM56"/>
      <c r="AN56"/>
      <c r="AO56" s="1"/>
      <c r="AP56" s="1"/>
      <c r="AQ56" s="1"/>
      <c r="AR56" s="1"/>
      <c r="AS56" s="1"/>
      <c r="AT56" s="1"/>
      <c r="AU56" s="1"/>
      <c r="AV56" s="1"/>
    </row>
    <row r="57" spans="1:48">
      <c r="A57" s="98"/>
      <c r="B57" s="84"/>
      <c r="C57" s="84"/>
      <c r="D57" s="84"/>
      <c r="E57" s="85"/>
      <c r="F57" s="76"/>
      <c r="G57" s="76"/>
      <c r="I57" s="233"/>
      <c r="J57"/>
      <c r="K57" s="24"/>
      <c r="L57"/>
      <c r="M57" s="59"/>
      <c r="N57" s="233"/>
      <c r="P57" s="24"/>
      <c r="Q57"/>
      <c r="R57" s="59"/>
      <c r="S57" s="233"/>
      <c r="T57"/>
      <c r="U57" s="24"/>
      <c r="V57" s="24"/>
      <c r="W57" s="59"/>
      <c r="X57" s="233"/>
      <c r="Y57"/>
      <c r="Z57" s="24"/>
      <c r="AA57" s="24"/>
      <c r="AB57" s="24"/>
      <c r="AC57" s="233"/>
      <c r="AD57" s="248"/>
      <c r="AE57" s="6"/>
      <c r="AF57" s="6"/>
      <c r="AG57" s="6"/>
      <c r="AH57" s="6"/>
      <c r="AI57"/>
      <c r="AK57"/>
      <c r="AL57"/>
      <c r="AM57"/>
      <c r="AN57"/>
      <c r="AO57"/>
    </row>
    <row r="58" spans="1:48" s="1" customFormat="1">
      <c r="A58" s="98"/>
      <c r="B58" s="86"/>
      <c r="C58" s="86"/>
      <c r="D58" s="86"/>
      <c r="E58" s="87"/>
      <c r="F58" s="39" t="s">
        <v>73</v>
      </c>
      <c r="G58" s="40"/>
      <c r="H58" s="40"/>
      <c r="I58" s="234">
        <f>ROUNDUP(SUM(I52:I57), 0)</f>
        <v>0</v>
      </c>
      <c r="J58" s="71"/>
      <c r="K58" s="25"/>
      <c r="L58" s="40"/>
      <c r="M58" s="60"/>
      <c r="N58" s="234">
        <f>ROUNDUP(SUM(N52:N57), 0)</f>
        <v>0</v>
      </c>
      <c r="O58" s="71"/>
      <c r="P58" s="25"/>
      <c r="Q58" s="40"/>
      <c r="R58" s="60"/>
      <c r="S58" s="234">
        <f>ROUNDUP(SUM(S52:S57), 0)</f>
        <v>0</v>
      </c>
      <c r="T58" s="71"/>
      <c r="U58" s="25"/>
      <c r="V58" s="25"/>
      <c r="W58" s="60"/>
      <c r="X58" s="234">
        <f>ROUNDUP(SUM(X52:X57), 0)</f>
        <v>0</v>
      </c>
      <c r="Y58" s="71"/>
      <c r="Z58" s="25"/>
      <c r="AA58" s="25"/>
      <c r="AB58" s="25"/>
      <c r="AC58" s="234">
        <f>ROUNDUP(SUM(AC52:AC57), 0)</f>
        <v>0</v>
      </c>
      <c r="AD58" s="308">
        <f>SUM(F58:AC58)</f>
        <v>0</v>
      </c>
      <c r="AE58" s="26"/>
      <c r="AF58" s="26"/>
      <c r="AG58" s="26"/>
      <c r="AH58" s="26"/>
      <c r="AI58"/>
      <c r="AJ58"/>
      <c r="AK58"/>
      <c r="AL58"/>
      <c r="AM58"/>
      <c r="AN58"/>
      <c r="AO58"/>
      <c r="AP58"/>
      <c r="AQ58"/>
      <c r="AR58"/>
      <c r="AS58"/>
      <c r="AT58"/>
      <c r="AU58"/>
      <c r="AV58"/>
    </row>
    <row r="59" spans="1:48">
      <c r="A59" s="89" t="s">
        <v>15</v>
      </c>
      <c r="B59" s="89"/>
      <c r="C59" s="89"/>
      <c r="D59" s="89"/>
      <c r="E59" s="90"/>
      <c r="F59" s="91"/>
      <c r="G59" s="83"/>
      <c r="H59" s="22"/>
      <c r="I59" s="235"/>
      <c r="J59"/>
      <c r="K59" s="23"/>
      <c r="L59" s="22"/>
      <c r="M59" s="57"/>
      <c r="N59" s="235"/>
      <c r="P59" s="23"/>
      <c r="Q59" s="22"/>
      <c r="R59" s="57"/>
      <c r="S59" s="235"/>
      <c r="T59"/>
      <c r="U59" s="23"/>
      <c r="V59" s="23"/>
      <c r="W59" s="57"/>
      <c r="X59" s="235"/>
      <c r="Y59"/>
      <c r="Z59" s="23"/>
      <c r="AA59" s="23"/>
      <c r="AB59" s="23"/>
      <c r="AC59" s="235"/>
      <c r="AD59" s="248"/>
      <c r="AE59" s="6"/>
      <c r="AF59" s="6"/>
      <c r="AG59" s="6"/>
      <c r="AH59" s="6"/>
      <c r="AI59"/>
      <c r="AK59"/>
      <c r="AL59"/>
      <c r="AM59"/>
      <c r="AN59"/>
      <c r="AO59" s="1"/>
      <c r="AP59" s="1"/>
      <c r="AQ59" s="1"/>
      <c r="AR59" s="1"/>
      <c r="AS59" s="1"/>
      <c r="AT59" s="1"/>
      <c r="AU59" s="1"/>
      <c r="AV59" s="1"/>
    </row>
    <row r="60" spans="1:48">
      <c r="A60" s="98"/>
      <c r="B60" s="84"/>
      <c r="C60" s="84"/>
      <c r="D60" s="84"/>
      <c r="E60" s="85"/>
      <c r="F60" s="76"/>
      <c r="G60" s="76"/>
      <c r="I60" s="233"/>
      <c r="J60"/>
      <c r="K60" s="24"/>
      <c r="L60"/>
      <c r="M60" s="59"/>
      <c r="N60" s="233"/>
      <c r="P60" s="24"/>
      <c r="Q60"/>
      <c r="R60" s="59"/>
      <c r="S60" s="233"/>
      <c r="T60"/>
      <c r="U60" s="24"/>
      <c r="V60" s="24"/>
      <c r="W60" s="59"/>
      <c r="X60" s="233"/>
      <c r="Y60"/>
      <c r="Z60" s="24"/>
      <c r="AA60" s="24"/>
      <c r="AB60" s="24"/>
      <c r="AC60" s="233"/>
      <c r="AD60" s="248"/>
      <c r="AE60" s="6"/>
      <c r="AF60" s="6"/>
      <c r="AG60" s="6"/>
      <c r="AH60" s="6"/>
      <c r="AI60"/>
      <c r="AK60"/>
      <c r="AL60"/>
      <c r="AM60"/>
      <c r="AN60"/>
      <c r="AO60"/>
    </row>
    <row r="61" spans="1:48" s="1" customFormat="1">
      <c r="A61" s="98"/>
      <c r="B61" s="86"/>
      <c r="C61" s="86"/>
      <c r="D61" s="86"/>
      <c r="E61" s="87"/>
      <c r="F61" s="39" t="str">
        <f>CONCATENATE(A59, " Annual Total")</f>
        <v>Animal Costs Annual Total</v>
      </c>
      <c r="G61" s="40"/>
      <c r="H61" s="40"/>
      <c r="I61" s="234">
        <f>ROUNDUP(SUM(I59:I60), 0)</f>
        <v>0</v>
      </c>
      <c r="J61"/>
      <c r="K61" s="25"/>
      <c r="L61" s="40"/>
      <c r="M61" s="60"/>
      <c r="N61" s="234">
        <f>ROUNDUP(SUM(N59:N60), 0)</f>
        <v>0</v>
      </c>
      <c r="O61"/>
      <c r="P61" s="25"/>
      <c r="Q61" s="40"/>
      <c r="R61" s="60"/>
      <c r="S61" s="234">
        <f>ROUNDUP(SUM(S59:S60), 0)</f>
        <v>0</v>
      </c>
      <c r="T61"/>
      <c r="U61" s="25"/>
      <c r="V61" s="25"/>
      <c r="W61" s="60"/>
      <c r="X61" s="234">
        <f>ROUNDUP(SUM(X59:X60), 0)</f>
        <v>0</v>
      </c>
      <c r="Y61"/>
      <c r="Z61" s="25"/>
      <c r="AA61" s="25"/>
      <c r="AB61" s="25"/>
      <c r="AC61" s="234">
        <f>ROUNDUP(SUM(AC59:AC60), 0)</f>
        <v>0</v>
      </c>
      <c r="AD61" s="308">
        <f>SUM(F61:AC61)</f>
        <v>0</v>
      </c>
      <c r="AE61" s="26"/>
      <c r="AF61" s="26"/>
      <c r="AG61" s="26"/>
      <c r="AH61" s="26"/>
      <c r="AI61"/>
      <c r="AJ61"/>
      <c r="AK61"/>
      <c r="AL61"/>
      <c r="AM61"/>
      <c r="AN61"/>
      <c r="AO61"/>
      <c r="AP61"/>
      <c r="AQ61"/>
      <c r="AR61"/>
      <c r="AS61"/>
      <c r="AT61"/>
      <c r="AU61"/>
      <c r="AV61"/>
    </row>
    <row r="62" spans="1:48">
      <c r="A62" s="89" t="s">
        <v>10</v>
      </c>
      <c r="B62" s="89"/>
      <c r="C62" s="89"/>
      <c r="D62" s="89"/>
      <c r="E62" s="90"/>
      <c r="F62" s="21" t="s">
        <v>30</v>
      </c>
      <c r="G62" s="11"/>
      <c r="H62" s="104"/>
      <c r="I62" s="237">
        <f>ROUNDUP('Travel Details'!E59, 0)</f>
        <v>0</v>
      </c>
      <c r="J62" s="75"/>
      <c r="K62" s="23"/>
      <c r="L62" s="22"/>
      <c r="M62" s="57"/>
      <c r="N62" s="237">
        <f>ROUNDUP('Travel Details'!F59, 0)</f>
        <v>0</v>
      </c>
      <c r="O62" s="75"/>
      <c r="P62" s="23"/>
      <c r="Q62" s="22"/>
      <c r="R62" s="57"/>
      <c r="S62" s="237">
        <f>ROUNDUP('Travel Details'!G59, 0)</f>
        <v>0</v>
      </c>
      <c r="T62" s="75"/>
      <c r="U62" s="23"/>
      <c r="V62" s="23"/>
      <c r="W62" s="57"/>
      <c r="X62" s="237">
        <f>ROUNDUP('Travel Details'!H59, 0)</f>
        <v>0</v>
      </c>
      <c r="Y62" s="75"/>
      <c r="Z62" s="23"/>
      <c r="AA62" s="23"/>
      <c r="AB62" s="23"/>
      <c r="AC62" s="237">
        <f>ROUNDUP('Travel Details'!I59, 0)</f>
        <v>0</v>
      </c>
      <c r="AD62" s="248"/>
      <c r="AE62" s="6"/>
      <c r="AF62" s="6"/>
      <c r="AG62" s="6"/>
      <c r="AH62" s="6"/>
      <c r="AI62"/>
      <c r="AK62"/>
      <c r="AL62"/>
      <c r="AM62"/>
      <c r="AN62"/>
      <c r="AO62" s="1"/>
      <c r="AP62" s="1"/>
      <c r="AQ62" s="1"/>
      <c r="AR62" s="1"/>
      <c r="AS62" s="1"/>
      <c r="AT62" s="1"/>
      <c r="AU62" s="1"/>
      <c r="AV62" s="1"/>
    </row>
    <row r="63" spans="1:48">
      <c r="A63" s="136"/>
      <c r="B63" s="84"/>
      <c r="C63" s="84"/>
      <c r="D63" s="84"/>
      <c r="E63" s="85"/>
      <c r="F63" s="16" t="s">
        <v>31</v>
      </c>
      <c r="G63" s="2"/>
      <c r="H63" s="105"/>
      <c r="I63" s="232">
        <f>ROUNDUP('Travel Details'!P59, 0)</f>
        <v>0</v>
      </c>
      <c r="J63"/>
      <c r="K63" s="24"/>
      <c r="L63"/>
      <c r="M63" s="59"/>
      <c r="N63" s="232">
        <f>ROUNDUP('Travel Details'!Q59, 0)</f>
        <v>0</v>
      </c>
      <c r="P63" s="24"/>
      <c r="Q63"/>
      <c r="R63" s="59"/>
      <c r="S63" s="232">
        <f>ROUNDUP('Travel Details'!R59, 0)</f>
        <v>0</v>
      </c>
      <c r="T63"/>
      <c r="U63" s="24"/>
      <c r="V63" s="24"/>
      <c r="W63" s="59"/>
      <c r="X63" s="232">
        <f>ROUNDUP('Travel Details'!S59, 0)</f>
        <v>0</v>
      </c>
      <c r="Y63"/>
      <c r="Z63" s="24"/>
      <c r="AA63" s="24"/>
      <c r="AB63" s="24"/>
      <c r="AC63" s="232">
        <f>ROUNDUP('Travel Details'!T59, 0)</f>
        <v>0</v>
      </c>
      <c r="AD63" s="248"/>
      <c r="AE63" s="6"/>
      <c r="AF63" s="6"/>
      <c r="AG63" s="6"/>
      <c r="AH63" s="6"/>
      <c r="AI63"/>
      <c r="AK63"/>
      <c r="AL63"/>
      <c r="AM63"/>
      <c r="AN63"/>
      <c r="AO63"/>
    </row>
    <row r="64" spans="1:48" s="1" customFormat="1">
      <c r="A64" s="84"/>
      <c r="B64" s="84"/>
      <c r="C64" s="84"/>
      <c r="D64" s="84"/>
      <c r="E64" s="85"/>
      <c r="F64" s="39" t="s">
        <v>74</v>
      </c>
      <c r="G64" s="40"/>
      <c r="H64" s="40"/>
      <c r="I64" s="238">
        <f>SUM(I62:I63)</f>
        <v>0</v>
      </c>
      <c r="J64"/>
      <c r="K64" s="26"/>
      <c r="M64" s="61"/>
      <c r="N64" s="238">
        <f>SUM(N62:N63)</f>
        <v>0</v>
      </c>
      <c r="O64"/>
      <c r="P64" s="25"/>
      <c r="Q64" s="40"/>
      <c r="R64" s="60"/>
      <c r="S64" s="238">
        <f>SUM(S62:S63)</f>
        <v>0</v>
      </c>
      <c r="T64"/>
      <c r="U64" s="26"/>
      <c r="V64" s="26"/>
      <c r="W64" s="61"/>
      <c r="X64" s="238">
        <f>SUM(X62:X63)</f>
        <v>0</v>
      </c>
      <c r="Y64"/>
      <c r="Z64" s="26"/>
      <c r="AA64" s="26"/>
      <c r="AB64" s="25"/>
      <c r="AC64" s="238">
        <f>SUM(AC62:AC63)</f>
        <v>0</v>
      </c>
      <c r="AD64" s="247">
        <f>SUM(F64:AC64)</f>
        <v>0</v>
      </c>
      <c r="AE64" s="355"/>
      <c r="AF64" s="26"/>
      <c r="AG64" s="26"/>
      <c r="AH64" s="26"/>
      <c r="AI64"/>
      <c r="AJ64"/>
      <c r="AK64"/>
      <c r="AL64"/>
      <c r="AM64"/>
      <c r="AN64"/>
      <c r="AO64"/>
      <c r="AP64"/>
      <c r="AQ64"/>
      <c r="AR64"/>
      <c r="AS64"/>
      <c r="AT64"/>
      <c r="AU64"/>
      <c r="AV64"/>
    </row>
    <row r="65" spans="1:48">
      <c r="A65" s="89" t="s">
        <v>107</v>
      </c>
      <c r="B65" s="89"/>
      <c r="C65" s="89"/>
      <c r="D65" s="89"/>
      <c r="E65" s="90"/>
      <c r="F65" s="91"/>
      <c r="G65" s="91"/>
      <c r="H65" s="11"/>
      <c r="I65" s="239"/>
      <c r="J65" s="75"/>
      <c r="K65" s="27"/>
      <c r="L65" s="11"/>
      <c r="M65" s="62"/>
      <c r="N65" s="239"/>
      <c r="O65" s="75"/>
      <c r="P65" s="27"/>
      <c r="Q65" s="11"/>
      <c r="R65" s="62"/>
      <c r="S65" s="239"/>
      <c r="T65" s="75"/>
      <c r="U65" s="27"/>
      <c r="V65" s="27"/>
      <c r="W65" s="62"/>
      <c r="X65" s="239"/>
      <c r="Y65" s="75"/>
      <c r="Z65" s="27"/>
      <c r="AA65" s="27"/>
      <c r="AB65" s="27"/>
      <c r="AC65" s="239"/>
      <c r="AD65" s="310"/>
      <c r="AE65" s="73"/>
      <c r="AF65" s="73"/>
      <c r="AG65" s="73"/>
      <c r="AH65" s="73"/>
      <c r="AI65"/>
      <c r="AK65"/>
      <c r="AL65"/>
      <c r="AM65"/>
      <c r="AN65"/>
      <c r="AO65" s="1"/>
      <c r="AP65" s="1"/>
      <c r="AQ65" s="1"/>
      <c r="AR65" s="1"/>
      <c r="AS65" s="1"/>
      <c r="AT65" s="1"/>
      <c r="AU65" s="1"/>
      <c r="AV65" s="1"/>
    </row>
    <row r="66" spans="1:48">
      <c r="A66" s="84"/>
      <c r="B66" s="84"/>
      <c r="C66" s="84"/>
      <c r="D66" s="84"/>
      <c r="E66" s="85"/>
      <c r="F66" s="88"/>
      <c r="G66" s="88"/>
      <c r="H66" s="2"/>
      <c r="I66" s="236"/>
      <c r="J66"/>
      <c r="K66" s="28"/>
      <c r="L66" s="2"/>
      <c r="M66" s="63"/>
      <c r="N66" s="236"/>
      <c r="P66" s="28"/>
      <c r="Q66" s="2"/>
      <c r="R66" s="63"/>
      <c r="S66" s="236"/>
      <c r="T66"/>
      <c r="U66" s="28"/>
      <c r="V66" s="28"/>
      <c r="W66" s="63"/>
      <c r="X66" s="236"/>
      <c r="Y66"/>
      <c r="Z66" s="28"/>
      <c r="AA66" s="28"/>
      <c r="AB66" s="28"/>
      <c r="AC66" s="236"/>
      <c r="AD66" s="309"/>
      <c r="AE66" s="73"/>
      <c r="AF66" s="73"/>
      <c r="AG66" s="73"/>
      <c r="AH66" s="73"/>
      <c r="AI66"/>
      <c r="AK66"/>
      <c r="AL66"/>
      <c r="AM66"/>
      <c r="AN66"/>
      <c r="AO66"/>
    </row>
    <row r="67" spans="1:48" s="1" customFormat="1">
      <c r="A67" s="86"/>
      <c r="B67" s="86"/>
      <c r="C67" s="86"/>
      <c r="D67" s="86"/>
      <c r="E67" s="87"/>
      <c r="F67" s="39" t="s">
        <v>110</v>
      </c>
      <c r="G67" s="40"/>
      <c r="H67" s="40"/>
      <c r="I67" s="234">
        <f>ROUNDUP(SUM(I65:I66), 0)</f>
        <v>0</v>
      </c>
      <c r="J67"/>
      <c r="K67" s="25"/>
      <c r="L67" s="40"/>
      <c r="M67" s="60"/>
      <c r="N67" s="234">
        <f>ROUNDUP(SUM(N65:N66), 0)</f>
        <v>0</v>
      </c>
      <c r="O67"/>
      <c r="P67" s="25"/>
      <c r="Q67" s="40"/>
      <c r="R67" s="60"/>
      <c r="S67" s="234">
        <f>ROUNDUP(SUM(S65:S66), 0)</f>
        <v>0</v>
      </c>
      <c r="T67"/>
      <c r="U67" s="25"/>
      <c r="V67" s="25"/>
      <c r="W67" s="60"/>
      <c r="X67" s="234">
        <f>ROUNDUP(SUM(X65:X66), 0)</f>
        <v>0</v>
      </c>
      <c r="Y67"/>
      <c r="Z67" s="25"/>
      <c r="AA67" s="25"/>
      <c r="AB67" s="25"/>
      <c r="AC67" s="234">
        <f>ROUNDUP(SUM(AC65:AC66), 0)</f>
        <v>0</v>
      </c>
      <c r="AD67" s="247">
        <f>SUM(F67:AC67)</f>
        <v>0</v>
      </c>
      <c r="AE67" s="355"/>
      <c r="AF67" s="26"/>
      <c r="AG67" s="26"/>
      <c r="AH67" s="26"/>
      <c r="AI67"/>
      <c r="AJ67"/>
      <c r="AK67"/>
      <c r="AL67"/>
      <c r="AM67"/>
      <c r="AN67"/>
      <c r="AO67"/>
      <c r="AP67"/>
      <c r="AQ67"/>
      <c r="AR67"/>
      <c r="AS67"/>
      <c r="AT67"/>
      <c r="AU67"/>
      <c r="AV67"/>
    </row>
    <row r="68" spans="1:48">
      <c r="A68" s="89" t="s">
        <v>106</v>
      </c>
      <c r="B68" s="89"/>
      <c r="C68" s="89"/>
      <c r="D68" s="89"/>
      <c r="E68" s="90"/>
      <c r="F68" s="91"/>
      <c r="G68" s="91"/>
      <c r="H68" s="11"/>
      <c r="I68" s="239"/>
      <c r="J68" s="75"/>
      <c r="K68" s="27"/>
      <c r="L68" s="11"/>
      <c r="M68" s="62"/>
      <c r="N68" s="239"/>
      <c r="O68" s="75"/>
      <c r="P68" s="27"/>
      <c r="Q68" s="11"/>
      <c r="R68" s="62"/>
      <c r="S68" s="239"/>
      <c r="T68" s="75"/>
      <c r="U68" s="27"/>
      <c r="V68" s="27"/>
      <c r="W68" s="62"/>
      <c r="X68" s="239"/>
      <c r="Y68" s="75"/>
      <c r="Z68" s="27"/>
      <c r="AA68" s="27"/>
      <c r="AB68" s="27"/>
      <c r="AC68" s="239"/>
      <c r="AD68" s="310"/>
      <c r="AE68" s="73"/>
      <c r="AF68" s="73"/>
      <c r="AG68" s="73"/>
      <c r="AH68" s="73"/>
      <c r="AI68"/>
      <c r="AK68"/>
      <c r="AL68"/>
      <c r="AM68"/>
      <c r="AN68"/>
      <c r="AO68"/>
    </row>
    <row r="69" spans="1:48">
      <c r="A69" s="84"/>
      <c r="B69" s="84"/>
      <c r="C69" s="84"/>
      <c r="D69" s="84"/>
      <c r="E69" s="85"/>
      <c r="F69" s="88"/>
      <c r="G69" s="88"/>
      <c r="H69" s="2"/>
      <c r="I69" s="236"/>
      <c r="J69"/>
      <c r="K69" s="28"/>
      <c r="L69" s="2"/>
      <c r="M69" s="63"/>
      <c r="N69" s="236"/>
      <c r="P69" s="28"/>
      <c r="Q69" s="2"/>
      <c r="R69" s="63"/>
      <c r="S69" s="236"/>
      <c r="T69"/>
      <c r="U69" s="28"/>
      <c r="V69" s="28"/>
      <c r="W69" s="63"/>
      <c r="X69" s="236"/>
      <c r="Y69"/>
      <c r="Z69" s="28"/>
      <c r="AA69" s="28"/>
      <c r="AB69" s="28"/>
      <c r="AC69" s="236"/>
      <c r="AD69" s="309"/>
      <c r="AE69" s="73"/>
      <c r="AF69" s="73"/>
      <c r="AG69" s="73"/>
      <c r="AH69" s="73"/>
      <c r="AI69"/>
      <c r="AK69"/>
      <c r="AL69"/>
      <c r="AM69"/>
      <c r="AN69"/>
      <c r="AO69"/>
    </row>
    <row r="70" spans="1:48">
      <c r="A70" s="86"/>
      <c r="B70" s="86"/>
      <c r="C70" s="86"/>
      <c r="D70" s="86"/>
      <c r="E70" s="87"/>
      <c r="F70" s="39" t="s">
        <v>111</v>
      </c>
      <c r="G70" s="40"/>
      <c r="H70" s="40"/>
      <c r="I70" s="234">
        <f>ROUNDUP(SUM(I68:I69), 0)</f>
        <v>0</v>
      </c>
      <c r="J70"/>
      <c r="K70" s="25"/>
      <c r="L70" s="40"/>
      <c r="M70" s="60"/>
      <c r="N70" s="234">
        <f>ROUNDUP(SUM(N68:N69), 0)</f>
        <v>0</v>
      </c>
      <c r="P70" s="25"/>
      <c r="Q70" s="40"/>
      <c r="R70" s="60"/>
      <c r="S70" s="234">
        <f>ROUNDUP(SUM(S68:S69), 0)</f>
        <v>0</v>
      </c>
      <c r="T70"/>
      <c r="U70" s="25"/>
      <c r="V70" s="25"/>
      <c r="W70" s="60"/>
      <c r="X70" s="234">
        <f>ROUNDUP(SUM(X68:X69), 0)</f>
        <v>0</v>
      </c>
      <c r="Y70"/>
      <c r="Z70" s="25"/>
      <c r="AA70" s="25"/>
      <c r="AB70" s="25"/>
      <c r="AC70" s="234">
        <f>ROUNDUP(SUM(AC68:AC69), 0)</f>
        <v>0</v>
      </c>
      <c r="AD70" s="247">
        <f>SUM(F70:AC70)</f>
        <v>0</v>
      </c>
      <c r="AE70" s="26"/>
      <c r="AF70" s="26"/>
      <c r="AG70" s="26"/>
      <c r="AH70" s="26"/>
      <c r="AI70"/>
      <c r="AK70"/>
      <c r="AL70"/>
      <c r="AM70"/>
      <c r="AN70"/>
      <c r="AO70" s="1"/>
      <c r="AP70" s="1"/>
      <c r="AQ70" s="1"/>
      <c r="AR70" s="1"/>
      <c r="AS70" s="1"/>
      <c r="AT70" s="1"/>
      <c r="AU70" s="1"/>
      <c r="AV70" s="1"/>
    </row>
    <row r="71" spans="1:48">
      <c r="A71" s="89" t="s">
        <v>37</v>
      </c>
      <c r="B71" s="89"/>
      <c r="C71" s="89"/>
      <c r="D71" s="89"/>
      <c r="E71" s="90"/>
      <c r="F71" s="91"/>
      <c r="G71" s="91"/>
      <c r="H71" s="11"/>
      <c r="I71" s="239"/>
      <c r="J71" s="75"/>
      <c r="K71" s="27"/>
      <c r="L71" s="11"/>
      <c r="M71" s="62"/>
      <c r="N71" s="239"/>
      <c r="O71" s="75"/>
      <c r="P71" s="27"/>
      <c r="Q71" s="11"/>
      <c r="R71" s="62"/>
      <c r="S71" s="239"/>
      <c r="T71" s="75"/>
      <c r="U71" s="27"/>
      <c r="V71" s="27"/>
      <c r="W71" s="62"/>
      <c r="X71" s="239"/>
      <c r="Y71" s="75"/>
      <c r="Z71" s="27"/>
      <c r="AA71" s="27"/>
      <c r="AB71" s="27"/>
      <c r="AC71" s="239"/>
      <c r="AD71" s="310"/>
      <c r="AE71" s="362"/>
      <c r="AF71" s="73"/>
      <c r="AG71" s="73"/>
      <c r="AH71" s="73"/>
      <c r="AI71"/>
      <c r="AK71"/>
      <c r="AL71"/>
      <c r="AM71"/>
      <c r="AN71"/>
      <c r="AO71"/>
    </row>
    <row r="72" spans="1:48" s="1" customFormat="1">
      <c r="A72" s="84"/>
      <c r="B72" s="84"/>
      <c r="C72" s="84"/>
      <c r="D72" s="84"/>
      <c r="E72" s="85"/>
      <c r="F72" s="88"/>
      <c r="G72" s="88"/>
      <c r="H72" s="2"/>
      <c r="I72" s="236"/>
      <c r="J72"/>
      <c r="K72" s="28"/>
      <c r="L72" s="2"/>
      <c r="M72" s="63"/>
      <c r="N72" s="236"/>
      <c r="O72"/>
      <c r="P72" s="28"/>
      <c r="Q72" s="2"/>
      <c r="R72" s="63"/>
      <c r="S72" s="236"/>
      <c r="T72"/>
      <c r="U72" s="28"/>
      <c r="V72" s="28"/>
      <c r="W72" s="63"/>
      <c r="X72" s="236"/>
      <c r="Y72"/>
      <c r="Z72" s="28"/>
      <c r="AA72" s="28"/>
      <c r="AB72" s="28"/>
      <c r="AC72" s="236"/>
      <c r="AD72" s="309"/>
      <c r="AE72" s="73"/>
      <c r="AF72" s="73"/>
      <c r="AG72" s="73"/>
      <c r="AH72" s="73"/>
      <c r="AI72"/>
      <c r="AJ72"/>
      <c r="AK72"/>
      <c r="AL72"/>
      <c r="AM72"/>
      <c r="AN72"/>
      <c r="AO72"/>
      <c r="AP72"/>
      <c r="AQ72"/>
      <c r="AR72"/>
      <c r="AS72"/>
      <c r="AT72"/>
      <c r="AU72"/>
      <c r="AV72"/>
    </row>
    <row r="73" spans="1:48">
      <c r="A73" s="84"/>
      <c r="B73" s="84"/>
      <c r="C73" s="84"/>
      <c r="D73" s="84"/>
      <c r="E73" s="85"/>
      <c r="F73" s="88"/>
      <c r="G73" s="88"/>
      <c r="H73" s="2"/>
      <c r="I73" s="236"/>
      <c r="J73"/>
      <c r="K73" s="28"/>
      <c r="L73" s="2"/>
      <c r="M73" s="63"/>
      <c r="N73" s="236"/>
      <c r="P73" s="28"/>
      <c r="Q73" s="2"/>
      <c r="R73" s="63"/>
      <c r="S73" s="236"/>
      <c r="T73"/>
      <c r="U73" s="28"/>
      <c r="V73" s="28"/>
      <c r="W73" s="63"/>
      <c r="X73" s="236"/>
      <c r="Y73"/>
      <c r="Z73" s="28"/>
      <c r="AA73" s="28"/>
      <c r="AB73" s="28"/>
      <c r="AC73" s="236"/>
      <c r="AD73" s="309"/>
      <c r="AE73" s="73"/>
      <c r="AF73" s="73"/>
      <c r="AG73" s="73"/>
      <c r="AH73" s="73"/>
      <c r="AI73"/>
      <c r="AK73"/>
      <c r="AL73"/>
      <c r="AM73"/>
      <c r="AN73"/>
      <c r="AO73"/>
    </row>
    <row r="74" spans="1:48">
      <c r="A74" s="84"/>
      <c r="B74" s="84"/>
      <c r="C74" s="84"/>
      <c r="D74" s="84"/>
      <c r="E74" s="85"/>
      <c r="F74" s="88"/>
      <c r="G74" s="88"/>
      <c r="H74" s="2"/>
      <c r="I74" s="236"/>
      <c r="J74"/>
      <c r="K74" s="28"/>
      <c r="L74" s="2"/>
      <c r="M74" s="63"/>
      <c r="N74" s="236"/>
      <c r="P74" s="28"/>
      <c r="Q74" s="2"/>
      <c r="R74" s="63"/>
      <c r="S74" s="236"/>
      <c r="T74"/>
      <c r="U74" s="28"/>
      <c r="V74" s="28"/>
      <c r="W74" s="63"/>
      <c r="X74" s="236"/>
      <c r="Y74"/>
      <c r="Z74" s="28"/>
      <c r="AA74" s="28"/>
      <c r="AB74" s="28"/>
      <c r="AC74" s="236"/>
      <c r="AD74" s="309"/>
      <c r="AE74" s="73"/>
      <c r="AF74" s="73"/>
      <c r="AG74" s="73"/>
      <c r="AH74" s="73"/>
      <c r="AI74"/>
      <c r="AK74"/>
      <c r="AL74"/>
      <c r="AM74"/>
      <c r="AN74"/>
      <c r="AO74"/>
    </row>
    <row r="75" spans="1:48">
      <c r="A75" s="86"/>
      <c r="B75" s="86"/>
      <c r="C75" s="86"/>
      <c r="D75" s="86"/>
      <c r="E75" s="87"/>
      <c r="F75" s="39" t="s">
        <v>75</v>
      </c>
      <c r="G75" s="40"/>
      <c r="H75" s="40"/>
      <c r="I75" s="234">
        <f>ROUNDUP(SUM(I71:I74), 0)</f>
        <v>0</v>
      </c>
      <c r="J75"/>
      <c r="K75" s="25"/>
      <c r="L75" s="40"/>
      <c r="M75" s="60"/>
      <c r="N75" s="234">
        <f>ROUNDUP(SUM(N71:N74), 0)</f>
        <v>0</v>
      </c>
      <c r="P75" s="25"/>
      <c r="Q75" s="40"/>
      <c r="R75" s="60"/>
      <c r="S75" s="234">
        <f>ROUNDUP(SUM(S71:S74), 0)</f>
        <v>0</v>
      </c>
      <c r="T75"/>
      <c r="U75" s="25"/>
      <c r="V75" s="25"/>
      <c r="W75" s="60"/>
      <c r="X75" s="234">
        <f>ROUNDUP(SUM(X71:X74), 0)</f>
        <v>0</v>
      </c>
      <c r="Y75"/>
      <c r="Z75" s="25"/>
      <c r="AA75" s="25"/>
      <c r="AB75" s="25"/>
      <c r="AC75" s="234">
        <f>ROUNDUP(SUM(AC71:AC74), 0)</f>
        <v>0</v>
      </c>
      <c r="AD75" s="247">
        <f>SUM(F75:AC75)</f>
        <v>0</v>
      </c>
      <c r="AE75" s="26"/>
      <c r="AF75" s="26"/>
      <c r="AG75" s="26"/>
      <c r="AH75" s="26"/>
      <c r="AI75"/>
      <c r="AK75"/>
      <c r="AL75"/>
      <c r="AM75"/>
      <c r="AN75"/>
      <c r="AO75"/>
    </row>
    <row r="76" spans="1:48" ht="12.6" customHeight="1">
      <c r="A76" s="331" t="s">
        <v>144</v>
      </c>
      <c r="B76" s="332"/>
      <c r="C76" s="332"/>
      <c r="D76" s="332"/>
      <c r="E76" s="333"/>
      <c r="F76" s="21" t="s">
        <v>104</v>
      </c>
      <c r="G76" s="11"/>
      <c r="H76" s="57"/>
      <c r="I76" s="240">
        <f>SubAwards!D76</f>
        <v>0</v>
      </c>
      <c r="J76" s="23"/>
      <c r="K76" s="23"/>
      <c r="L76" s="22"/>
      <c r="M76" s="57"/>
      <c r="N76" s="240">
        <f>SubAwards!E76</f>
        <v>0</v>
      </c>
      <c r="O76" s="23"/>
      <c r="P76" s="23"/>
      <c r="Q76" s="22"/>
      <c r="R76" s="57"/>
      <c r="S76" s="240">
        <f>SubAwards!F76</f>
        <v>0</v>
      </c>
      <c r="T76" s="23"/>
      <c r="U76" s="23"/>
      <c r="V76" s="22"/>
      <c r="W76" s="57"/>
      <c r="X76" s="240">
        <f>SubAwards!G76</f>
        <v>0</v>
      </c>
      <c r="Y76" s="23"/>
      <c r="Z76" s="23"/>
      <c r="AA76" s="22"/>
      <c r="AB76" s="57"/>
      <c r="AC76" s="240">
        <f>SubAwards!H76</f>
        <v>0</v>
      </c>
      <c r="AD76" s="248">
        <f>SUM(I76:AC76)</f>
        <v>0</v>
      </c>
      <c r="AE76" s="24"/>
      <c r="AF76" s="24"/>
      <c r="AG76" s="24"/>
      <c r="AH76"/>
      <c r="AI76"/>
      <c r="AK76"/>
      <c r="AL76"/>
      <c r="AM76"/>
      <c r="AN76"/>
      <c r="AO76"/>
    </row>
    <row r="77" spans="1:48">
      <c r="A77" s="334"/>
      <c r="B77" s="335"/>
      <c r="C77" s="335"/>
      <c r="D77" s="335"/>
      <c r="E77" s="336"/>
      <c r="F77" s="16" t="s">
        <v>108</v>
      </c>
      <c r="G77" s="2"/>
      <c r="H77" s="59"/>
      <c r="I77" s="241">
        <f>SubAwards!D77</f>
        <v>0</v>
      </c>
      <c r="J77" s="24"/>
      <c r="K77" s="24"/>
      <c r="L77"/>
      <c r="M77" s="59"/>
      <c r="N77" s="241">
        <f>SubAwards!E77</f>
        <v>0</v>
      </c>
      <c r="O77" s="24"/>
      <c r="P77" s="24"/>
      <c r="Q77"/>
      <c r="R77" s="59"/>
      <c r="S77" s="241">
        <f>SubAwards!F77</f>
        <v>0</v>
      </c>
      <c r="T77" s="24"/>
      <c r="U77" s="24"/>
      <c r="W77" s="59"/>
      <c r="X77" s="241">
        <f>SubAwards!G77</f>
        <v>0</v>
      </c>
      <c r="Y77" s="24"/>
      <c r="Z77" s="24"/>
      <c r="AA77"/>
      <c r="AB77" s="59"/>
      <c r="AC77" s="241">
        <f>SubAwards!H77</f>
        <v>0</v>
      </c>
      <c r="AD77" s="248">
        <f>SUM(I77:AC77)</f>
        <v>0</v>
      </c>
      <c r="AE77" s="349"/>
      <c r="AF77" s="24"/>
      <c r="AG77" s="24"/>
      <c r="AH77"/>
      <c r="AI77"/>
      <c r="AK77"/>
      <c r="AL77"/>
      <c r="AM77"/>
      <c r="AN77"/>
      <c r="AO77"/>
    </row>
    <row r="78" spans="1:48">
      <c r="A78" s="337"/>
      <c r="B78" s="338"/>
      <c r="C78" s="338"/>
      <c r="D78" s="338"/>
      <c r="E78" s="339"/>
      <c r="F78" s="39" t="s">
        <v>76</v>
      </c>
      <c r="G78" s="40"/>
      <c r="H78" s="56"/>
      <c r="I78" s="242">
        <f>SUM(I76:I77)</f>
        <v>0</v>
      </c>
      <c r="J78" s="29"/>
      <c r="K78" s="29"/>
      <c r="L78" s="32"/>
      <c r="M78" s="64"/>
      <c r="N78" s="242">
        <f>SUM(N76:Q77)</f>
        <v>0</v>
      </c>
      <c r="O78" s="29"/>
      <c r="P78" s="29"/>
      <c r="Q78" s="32"/>
      <c r="R78" s="64"/>
      <c r="S78" s="242">
        <f>SUM(S76:S77)</f>
        <v>0</v>
      </c>
      <c r="T78" s="29"/>
      <c r="U78" s="29"/>
      <c r="V78" s="32"/>
      <c r="W78" s="64"/>
      <c r="X78" s="242">
        <f>SUM(X76:X77)</f>
        <v>0</v>
      </c>
      <c r="Y78" s="29"/>
      <c r="Z78" s="29"/>
      <c r="AA78" s="32"/>
      <c r="AB78" s="64"/>
      <c r="AC78" s="242">
        <f>SUM(AC76:AC77)</f>
        <v>0</v>
      </c>
      <c r="AD78" s="247">
        <f>SUM(I78:AC78)</f>
        <v>0</v>
      </c>
      <c r="AE78" s="68"/>
      <c r="AF78" s="10"/>
      <c r="AG78" s="10"/>
      <c r="AH78" s="246"/>
      <c r="AI78"/>
      <c r="AK78"/>
      <c r="AL78"/>
      <c r="AM78"/>
      <c r="AN78"/>
      <c r="AO78"/>
    </row>
    <row r="79" spans="1:48" ht="25.5">
      <c r="A79" s="89" t="s">
        <v>42</v>
      </c>
      <c r="B79" s="89"/>
      <c r="C79" s="89"/>
      <c r="D79" s="89"/>
      <c r="E79" s="90"/>
      <c r="F79" s="332" t="s">
        <v>152</v>
      </c>
      <c r="G79" s="15"/>
      <c r="H79" s="391"/>
      <c r="I79" s="392" t="s">
        <v>153</v>
      </c>
      <c r="J79" s="393"/>
      <c r="K79" s="394"/>
      <c r="L79"/>
      <c r="M79"/>
      <c r="N79" s="395"/>
      <c r="O79" s="396"/>
      <c r="P79" s="394"/>
      <c r="Q79"/>
      <c r="R79"/>
      <c r="S79" s="395"/>
      <c r="T79" s="394"/>
      <c r="U79" s="394"/>
      <c r="W79"/>
      <c r="X79" s="395"/>
      <c r="Y79" s="396"/>
      <c r="Z79" s="394"/>
      <c r="AA79"/>
      <c r="AB79"/>
      <c r="AC79" s="395"/>
      <c r="AD79" s="397"/>
      <c r="AE79" s="398"/>
      <c r="AF79" s="399"/>
      <c r="AG79" s="399"/>
      <c r="AH79" s="246"/>
      <c r="AI79"/>
      <c r="AK79"/>
      <c r="AL79"/>
      <c r="AM79"/>
      <c r="AN79"/>
      <c r="AO79"/>
    </row>
    <row r="80" spans="1:48" ht="13.5" thickBot="1">
      <c r="A80" s="365" t="s">
        <v>22</v>
      </c>
      <c r="B80" s="365"/>
      <c r="C80" s="14"/>
      <c r="D80" s="14"/>
      <c r="E80" s="54"/>
      <c r="F80" s="14"/>
      <c r="G80" s="400"/>
      <c r="H80" s="401"/>
      <c r="I80" s="420">
        <f>VLOOKUP($I$79, $N$3:$O$6, 2, FALSE)</f>
        <v>0.63500000000000001</v>
      </c>
      <c r="J80" s="402"/>
      <c r="K80" s="400"/>
      <c r="L80"/>
      <c r="M80"/>
      <c r="N80" s="420">
        <f>VLOOKUP($I$79, $N$3:$O$6, 2, FALSE)</f>
        <v>0.63500000000000001</v>
      </c>
      <c r="O80" s="403"/>
      <c r="P80" s="400"/>
      <c r="Q80" s="400"/>
      <c r="R80" s="400"/>
      <c r="S80" s="420">
        <f>VLOOKUP($I$79, $N$3:$O$6, 2, FALSE)</f>
        <v>0.63500000000000001</v>
      </c>
      <c r="T80" s="400"/>
      <c r="U80" s="400"/>
      <c r="V80" s="400"/>
      <c r="W80" s="400"/>
      <c r="X80" s="420">
        <f>VLOOKUP($I$79, $N$3:$O$6, 2, FALSE)</f>
        <v>0.63500000000000001</v>
      </c>
      <c r="Y80" s="403"/>
      <c r="Z80" s="400"/>
      <c r="AA80" s="400"/>
      <c r="AB80" s="400"/>
      <c r="AC80" s="420">
        <f>VLOOKUP($I$79, $N$3:$O$6, 2, FALSE)</f>
        <v>0.63500000000000001</v>
      </c>
      <c r="AD80" s="404"/>
      <c r="AE80" s="399"/>
      <c r="AF80" s="399"/>
      <c r="AG80" s="399"/>
      <c r="AH80"/>
      <c r="AI80"/>
      <c r="AK80"/>
      <c r="AL80"/>
      <c r="AM80"/>
      <c r="AN80"/>
      <c r="AO80"/>
    </row>
    <row r="81" spans="1:16373" s="49" customFormat="1" ht="17.25" thickTop="1" thickBot="1">
      <c r="A81" s="319" t="s">
        <v>56</v>
      </c>
      <c r="B81" s="320"/>
      <c r="C81" s="320"/>
      <c r="D81" s="320"/>
      <c r="E81" s="321"/>
      <c r="F81"/>
      <c r="G81"/>
      <c r="H81" s="10"/>
      <c r="I81" s="243">
        <f>SUM(I44,I48,I51,I58,I61,I64,I67,I70,I75,I78)</f>
        <v>0</v>
      </c>
      <c r="J81" s="10"/>
      <c r="K81" s="33"/>
      <c r="L81" s="106"/>
      <c r="M81" s="65"/>
      <c r="N81" s="243">
        <f>SUM(N44,N48,N51,N58,N61,N64,N67,N70,N75, N78)</f>
        <v>0</v>
      </c>
      <c r="O81" s="10"/>
      <c r="P81" s="33"/>
      <c r="Q81"/>
      <c r="R81" s="10"/>
      <c r="S81" s="243">
        <f>SUM(S44,S48,S51,S58,S61,S64,S67,S70,S75,S78)</f>
        <v>0</v>
      </c>
      <c r="T81" s="24"/>
      <c r="U81" s="24"/>
      <c r="V81"/>
      <c r="W81" s="10"/>
      <c r="X81" s="243">
        <f>SUM(X44,X48,X51,X58,X61,X64,X67,X70,X75, X78)</f>
        <v>0</v>
      </c>
      <c r="Y81" s="10"/>
      <c r="Z81" s="24"/>
      <c r="AA81"/>
      <c r="AB81" s="10"/>
      <c r="AC81" s="243">
        <f>SUM(AC44,AC48,AC51,AC58,AC61,AC64,AC67,AC70,AC75, AC78)</f>
        <v>0</v>
      </c>
      <c r="AD81" s="311">
        <f>SUM(I81:AC81)</f>
        <v>0</v>
      </c>
      <c r="AE81" s="10"/>
      <c r="AF81" s="10"/>
      <c r="AG81" s="10"/>
      <c r="AH81" s="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c r="AMK81"/>
      <c r="AML81"/>
      <c r="AMM81"/>
      <c r="AMN81"/>
      <c r="AMO81"/>
      <c r="AMP81"/>
      <c r="AMQ81"/>
      <c r="AMR81"/>
      <c r="AMS81"/>
      <c r="AMT81"/>
      <c r="AMU81"/>
      <c r="AMV81"/>
      <c r="AMW81"/>
      <c r="AMX81"/>
      <c r="AMY81"/>
      <c r="AMZ81"/>
      <c r="ANA81"/>
      <c r="ANB81"/>
      <c r="ANC81"/>
      <c r="AND81"/>
      <c r="ANE81"/>
      <c r="ANF81"/>
      <c r="ANG81"/>
      <c r="ANH81"/>
      <c r="ANI81"/>
      <c r="ANJ81"/>
      <c r="ANK81"/>
      <c r="ANL81"/>
      <c r="ANM81"/>
      <c r="ANN81"/>
      <c r="ANO81"/>
      <c r="ANP81"/>
      <c r="ANQ81"/>
      <c r="ANR81"/>
      <c r="ANS81"/>
      <c r="ANT81"/>
      <c r="ANU81"/>
      <c r="ANV81"/>
      <c r="ANW81"/>
      <c r="ANX81"/>
      <c r="ANY81"/>
      <c r="ANZ81"/>
      <c r="AOA81"/>
      <c r="AOB81"/>
      <c r="AOC81"/>
      <c r="AOD81"/>
      <c r="AOE81"/>
      <c r="AOF81"/>
      <c r="AOG81"/>
      <c r="AOH81"/>
      <c r="AOI81"/>
      <c r="AOJ81"/>
      <c r="AOK81"/>
      <c r="AOL81"/>
      <c r="AOM81"/>
      <c r="AON81"/>
      <c r="AOO81"/>
      <c r="AOP81"/>
      <c r="AOQ81"/>
      <c r="AOR81"/>
      <c r="AOS81"/>
      <c r="AOT81"/>
      <c r="AOU81"/>
      <c r="AOV81"/>
      <c r="AOW81"/>
      <c r="AOX81"/>
      <c r="AOY81"/>
      <c r="AOZ81"/>
      <c r="APA81"/>
      <c r="APB81"/>
      <c r="APC81"/>
      <c r="APD81"/>
      <c r="APE81"/>
      <c r="APF81"/>
      <c r="APG81"/>
      <c r="APH81"/>
      <c r="API81"/>
      <c r="APJ81"/>
      <c r="APK81"/>
      <c r="APL81"/>
      <c r="APM81"/>
      <c r="APN81"/>
      <c r="APO81"/>
      <c r="APP81"/>
      <c r="APQ81"/>
      <c r="APR81"/>
      <c r="APS81"/>
      <c r="APT81"/>
      <c r="APU81"/>
      <c r="APV81"/>
      <c r="APW81"/>
      <c r="APX81"/>
      <c r="APY81"/>
      <c r="APZ81"/>
      <c r="AQA81"/>
      <c r="AQB81"/>
      <c r="AQC81"/>
      <c r="AQD81"/>
      <c r="AQE81"/>
      <c r="AQF81"/>
      <c r="AQG81"/>
      <c r="AQH81"/>
      <c r="AQI81"/>
      <c r="AQJ81"/>
      <c r="AQK81"/>
      <c r="AQL81"/>
      <c r="AQM81"/>
      <c r="AQN81"/>
      <c r="AQO81"/>
      <c r="AQP81"/>
      <c r="AQQ81"/>
      <c r="AQR81"/>
      <c r="AQS81"/>
      <c r="AQT81"/>
      <c r="AQU81"/>
      <c r="AQV81"/>
      <c r="AQW81"/>
      <c r="AQX81"/>
      <c r="AQY81"/>
      <c r="AQZ81"/>
      <c r="ARA81"/>
      <c r="ARB81"/>
      <c r="ARC81"/>
      <c r="ARD81"/>
      <c r="ARE81"/>
      <c r="ARF81"/>
      <c r="ARG81"/>
      <c r="ARH81"/>
      <c r="ARI81"/>
      <c r="ARJ81"/>
      <c r="ARK81"/>
      <c r="ARL81"/>
      <c r="ARM81"/>
      <c r="ARN81"/>
      <c r="ARO81"/>
      <c r="ARP81"/>
      <c r="ARQ81"/>
      <c r="ARR81"/>
      <c r="ARS81"/>
      <c r="ART81"/>
      <c r="ARU81"/>
      <c r="ARV81"/>
      <c r="ARW81"/>
      <c r="ARX81"/>
      <c r="ARY81"/>
      <c r="ARZ81"/>
      <c r="ASA81"/>
      <c r="ASB81"/>
      <c r="ASC81"/>
      <c r="ASD81"/>
      <c r="ASE81"/>
      <c r="ASF81"/>
      <c r="ASG81"/>
      <c r="ASH81"/>
      <c r="ASI81"/>
      <c r="ASJ81"/>
      <c r="ASK81"/>
      <c r="ASL81"/>
      <c r="ASM81"/>
      <c r="ASN81"/>
      <c r="ASO81"/>
      <c r="ASP81"/>
      <c r="ASQ81"/>
      <c r="ASR81"/>
      <c r="ASS81"/>
      <c r="AST81"/>
      <c r="ASU81"/>
      <c r="ASV81"/>
      <c r="ASW81"/>
      <c r="ASX81"/>
      <c r="ASY81"/>
      <c r="ASZ81"/>
      <c r="ATA81"/>
      <c r="ATB81"/>
      <c r="ATC81"/>
      <c r="ATD81"/>
      <c r="ATE81"/>
      <c r="ATF81"/>
      <c r="ATG81"/>
      <c r="ATH81"/>
      <c r="ATI81"/>
      <c r="ATJ81"/>
      <c r="ATK81"/>
      <c r="ATL81"/>
      <c r="ATM81"/>
      <c r="ATN81"/>
      <c r="ATO81"/>
      <c r="ATP81"/>
      <c r="ATQ81"/>
      <c r="ATR81"/>
      <c r="ATS81"/>
      <c r="ATT81"/>
      <c r="ATU81"/>
      <c r="ATV81"/>
      <c r="ATW81"/>
      <c r="ATX81"/>
      <c r="ATY81"/>
      <c r="ATZ81"/>
      <c r="AUA81"/>
      <c r="AUB81"/>
      <c r="AUC81"/>
      <c r="AUD81"/>
      <c r="AUE81"/>
      <c r="AUF81"/>
      <c r="AUG81"/>
      <c r="AUH81"/>
      <c r="AUI81"/>
      <c r="AUJ81"/>
      <c r="AUK81"/>
      <c r="AUL81"/>
      <c r="AUM81"/>
      <c r="AUN81"/>
      <c r="AUO81"/>
      <c r="AUP81"/>
      <c r="AUQ81"/>
      <c r="AUR81"/>
      <c r="AUS81"/>
      <c r="AUT81"/>
      <c r="AUU81"/>
      <c r="AUV81"/>
      <c r="AUW81"/>
      <c r="AUX81"/>
      <c r="AUY81"/>
      <c r="AUZ81"/>
      <c r="AVA81"/>
      <c r="AVB81"/>
      <c r="AVC81"/>
      <c r="AVD81"/>
      <c r="AVE81"/>
      <c r="AVF81"/>
      <c r="AVG81"/>
      <c r="AVH81"/>
      <c r="AVI81"/>
      <c r="AVJ81"/>
      <c r="AVK81"/>
      <c r="AVL81"/>
      <c r="AVM81"/>
      <c r="AVN81"/>
      <c r="AVO81"/>
      <c r="AVP81"/>
      <c r="AVQ81"/>
      <c r="AVR81"/>
      <c r="AVS81"/>
      <c r="AVT81"/>
      <c r="AVU81"/>
      <c r="AVV81"/>
      <c r="AVW81"/>
      <c r="AVX81"/>
      <c r="AVY81"/>
      <c r="AVZ81"/>
      <c r="AWA81"/>
      <c r="AWB81"/>
      <c r="AWC81"/>
      <c r="AWD81"/>
      <c r="AWE81"/>
      <c r="AWF81"/>
      <c r="AWG81"/>
      <c r="AWH81"/>
      <c r="AWI81"/>
      <c r="AWJ81"/>
      <c r="AWK81"/>
      <c r="AWL81"/>
      <c r="AWM81"/>
      <c r="AWN81"/>
      <c r="AWO81"/>
      <c r="AWP81"/>
      <c r="AWQ81"/>
      <c r="AWR81"/>
      <c r="AWS81"/>
      <c r="AWT81"/>
      <c r="AWU81"/>
      <c r="AWV81"/>
      <c r="AWW81"/>
      <c r="AWX81"/>
      <c r="AWY81"/>
      <c r="AWZ81"/>
      <c r="AXA81"/>
      <c r="AXB81"/>
      <c r="AXC81"/>
      <c r="AXD81"/>
      <c r="AXE81"/>
      <c r="AXF81"/>
      <c r="AXG81"/>
      <c r="AXH81"/>
      <c r="AXI81"/>
      <c r="AXJ81"/>
      <c r="AXK81"/>
      <c r="AXL81"/>
      <c r="AXM81"/>
      <c r="AXN81"/>
      <c r="AXO81"/>
      <c r="AXP81"/>
      <c r="AXQ81"/>
      <c r="AXR81"/>
      <c r="AXS81"/>
      <c r="AXT81"/>
      <c r="AXU81"/>
      <c r="AXV81"/>
      <c r="AXW81"/>
      <c r="AXX81"/>
      <c r="AXY81"/>
      <c r="AXZ81"/>
      <c r="AYA81"/>
      <c r="AYB81"/>
      <c r="AYC81"/>
      <c r="AYD81"/>
      <c r="AYE81"/>
      <c r="AYF81"/>
      <c r="AYG81"/>
      <c r="AYH81"/>
      <c r="AYI81"/>
      <c r="AYJ81"/>
      <c r="AYK81"/>
      <c r="AYL81"/>
      <c r="AYM81"/>
      <c r="AYN81"/>
      <c r="AYO81"/>
      <c r="AYP81"/>
      <c r="AYQ81"/>
      <c r="AYR81"/>
      <c r="AYS81"/>
      <c r="AYT81"/>
      <c r="AYU81"/>
      <c r="AYV81"/>
      <c r="AYW81"/>
      <c r="AYX81"/>
      <c r="AYY81"/>
      <c r="AYZ81"/>
      <c r="AZA81"/>
      <c r="AZB81"/>
      <c r="AZC81"/>
      <c r="AZD81"/>
      <c r="AZE81"/>
      <c r="AZF81"/>
      <c r="AZG81"/>
      <c r="AZH81"/>
      <c r="AZI81"/>
      <c r="AZJ81"/>
      <c r="AZK81"/>
      <c r="AZL81"/>
      <c r="AZM81"/>
      <c r="AZN81"/>
      <c r="AZO81"/>
      <c r="AZP81"/>
      <c r="AZQ81"/>
      <c r="AZR81"/>
      <c r="AZS81"/>
      <c r="AZT81"/>
      <c r="AZU81"/>
      <c r="AZV81"/>
      <c r="AZW81"/>
      <c r="AZX81"/>
      <c r="AZY81"/>
      <c r="AZZ81"/>
      <c r="BAA81"/>
      <c r="BAB81"/>
      <c r="BAC81"/>
      <c r="BAD81"/>
      <c r="BAE81"/>
      <c r="BAF81"/>
      <c r="BAG81"/>
      <c r="BAH81"/>
      <c r="BAI81"/>
      <c r="BAJ81"/>
      <c r="BAK81"/>
      <c r="BAL81"/>
      <c r="BAM81"/>
      <c r="BAN81"/>
      <c r="BAO81"/>
      <c r="BAP81"/>
      <c r="BAQ81"/>
      <c r="BAR81"/>
      <c r="BAS81"/>
      <c r="BAT81"/>
      <c r="BAU81"/>
      <c r="BAV81"/>
      <c r="BAW81"/>
      <c r="BAX81"/>
      <c r="BAY81"/>
      <c r="BAZ81"/>
      <c r="BBA81"/>
      <c r="BBB81"/>
      <c r="BBC81"/>
      <c r="BBD81"/>
      <c r="BBE81"/>
      <c r="BBF81"/>
      <c r="BBG81"/>
      <c r="BBH81"/>
      <c r="BBI81"/>
      <c r="BBJ81"/>
      <c r="BBK81"/>
      <c r="BBL81"/>
      <c r="BBM81"/>
      <c r="BBN81"/>
      <c r="BBO81"/>
      <c r="BBP81"/>
      <c r="BBQ81"/>
      <c r="BBR81"/>
      <c r="BBS81"/>
      <c r="BBT81"/>
      <c r="BBU81"/>
      <c r="BBV81"/>
      <c r="BBW81"/>
      <c r="BBX81"/>
      <c r="BBY81"/>
      <c r="BBZ81"/>
      <c r="BCA81"/>
      <c r="BCB81"/>
      <c r="BCC81"/>
      <c r="BCD81"/>
      <c r="BCE81"/>
      <c r="BCF81"/>
      <c r="BCG81"/>
      <c r="BCH81"/>
      <c r="BCI81"/>
      <c r="BCJ81"/>
      <c r="BCK81"/>
      <c r="BCL81"/>
      <c r="BCM81"/>
      <c r="BCN81"/>
      <c r="BCO81"/>
      <c r="BCP81"/>
      <c r="BCQ81"/>
      <c r="BCR81"/>
      <c r="BCS81"/>
      <c r="BCT81"/>
      <c r="BCU81"/>
      <c r="BCV81"/>
      <c r="BCW81"/>
      <c r="BCX81"/>
      <c r="BCY81"/>
      <c r="BCZ81"/>
      <c r="BDA81"/>
      <c r="BDB81"/>
      <c r="BDC81"/>
      <c r="BDD81"/>
      <c r="BDE81"/>
      <c r="BDF81"/>
      <c r="BDG81"/>
      <c r="BDH81"/>
      <c r="BDI81"/>
      <c r="BDJ81"/>
      <c r="BDK81"/>
      <c r="BDL81"/>
      <c r="BDM81"/>
      <c r="BDN81"/>
      <c r="BDO81"/>
      <c r="BDP81"/>
      <c r="BDQ81"/>
      <c r="BDR81"/>
      <c r="BDS81"/>
      <c r="BDT81"/>
      <c r="BDU81"/>
      <c r="BDV81"/>
      <c r="BDW81"/>
      <c r="BDX81"/>
      <c r="BDY81"/>
      <c r="BDZ81"/>
      <c r="BEA81"/>
      <c r="BEB81"/>
      <c r="BEC81"/>
      <c r="BED81"/>
      <c r="BEE81"/>
      <c r="BEF81"/>
      <c r="BEG81"/>
      <c r="BEH81"/>
      <c r="BEI81"/>
      <c r="BEJ81"/>
      <c r="BEK81"/>
      <c r="BEL81"/>
      <c r="BEM81"/>
      <c r="BEN81"/>
      <c r="BEO81"/>
      <c r="BEP81"/>
      <c r="BEQ81"/>
      <c r="BER81"/>
      <c r="BES81"/>
      <c r="BET81"/>
      <c r="BEU81"/>
      <c r="BEV81"/>
      <c r="BEW81"/>
      <c r="BEX81"/>
      <c r="BEY81"/>
      <c r="BEZ81"/>
      <c r="BFA81"/>
      <c r="BFB81"/>
      <c r="BFC81"/>
      <c r="BFD81"/>
      <c r="BFE81"/>
      <c r="BFF81"/>
      <c r="BFG81"/>
      <c r="BFH81"/>
      <c r="BFI81"/>
      <c r="BFJ81"/>
      <c r="BFK81"/>
      <c r="BFL81"/>
      <c r="BFM81"/>
      <c r="BFN81"/>
      <c r="BFO81"/>
      <c r="BFP81"/>
      <c r="BFQ81"/>
      <c r="BFR81"/>
      <c r="BFS81"/>
      <c r="BFT81"/>
      <c r="BFU81"/>
      <c r="BFV81"/>
      <c r="BFW81"/>
      <c r="BFX81"/>
      <c r="BFY81"/>
      <c r="BFZ81"/>
      <c r="BGA81"/>
      <c r="BGB81"/>
      <c r="BGC81"/>
      <c r="BGD81"/>
      <c r="BGE81"/>
      <c r="BGF81"/>
      <c r="BGG81"/>
      <c r="BGH81"/>
      <c r="BGI81"/>
      <c r="BGJ81"/>
      <c r="BGK81"/>
      <c r="BGL81"/>
      <c r="BGM81"/>
      <c r="BGN81"/>
      <c r="BGO81"/>
      <c r="BGP81"/>
      <c r="BGQ81"/>
      <c r="BGR81"/>
      <c r="BGS81"/>
      <c r="BGT81"/>
      <c r="BGU81"/>
      <c r="BGV81"/>
      <c r="BGW81"/>
      <c r="BGX81"/>
      <c r="BGY81"/>
      <c r="BGZ81"/>
      <c r="BHA81"/>
      <c r="BHB81"/>
      <c r="BHC81"/>
      <c r="BHD81"/>
      <c r="BHE81"/>
      <c r="BHF81"/>
      <c r="BHG81"/>
      <c r="BHH81"/>
      <c r="BHI81"/>
      <c r="BHJ81"/>
      <c r="BHK81"/>
      <c r="BHL81"/>
      <c r="BHM81"/>
      <c r="BHN81"/>
      <c r="BHO81"/>
      <c r="BHP81"/>
      <c r="BHQ81"/>
      <c r="BHR81"/>
      <c r="BHS81"/>
      <c r="BHT81"/>
      <c r="BHU81"/>
      <c r="BHV81"/>
      <c r="BHW81"/>
      <c r="BHX81"/>
      <c r="BHY81"/>
      <c r="BHZ81"/>
      <c r="BIA81"/>
      <c r="BIB81"/>
      <c r="BIC81"/>
      <c r="BID81"/>
      <c r="BIE81"/>
      <c r="BIF81"/>
      <c r="BIG81"/>
      <c r="BIH81"/>
      <c r="BII81"/>
      <c r="BIJ81"/>
      <c r="BIK81"/>
      <c r="BIL81"/>
      <c r="BIM81"/>
      <c r="BIN81"/>
      <c r="BIO81"/>
      <c r="BIP81"/>
      <c r="BIQ81"/>
      <c r="BIR81"/>
      <c r="BIS81"/>
      <c r="BIT81"/>
      <c r="BIU81"/>
      <c r="BIV81"/>
      <c r="BIW81"/>
      <c r="BIX81"/>
      <c r="BIY81"/>
      <c r="BIZ81"/>
      <c r="BJA81"/>
      <c r="BJB81"/>
      <c r="BJC81"/>
      <c r="BJD81"/>
      <c r="BJE81"/>
      <c r="BJF81"/>
      <c r="BJG81"/>
      <c r="BJH81"/>
      <c r="BJI81"/>
      <c r="BJJ81"/>
      <c r="BJK81"/>
      <c r="BJL81"/>
      <c r="BJM81"/>
      <c r="BJN81"/>
      <c r="BJO81"/>
      <c r="BJP81"/>
      <c r="BJQ81"/>
      <c r="BJR81"/>
      <c r="BJS81"/>
      <c r="BJT81"/>
      <c r="BJU81"/>
      <c r="BJV81"/>
      <c r="BJW81"/>
      <c r="BJX81"/>
      <c r="BJY81"/>
      <c r="BJZ81"/>
      <c r="BKA81"/>
      <c r="BKB81"/>
      <c r="BKC81"/>
      <c r="BKD81"/>
      <c r="BKE81"/>
      <c r="BKF81"/>
      <c r="BKG81"/>
      <c r="BKH81"/>
      <c r="BKI81"/>
      <c r="BKJ81"/>
      <c r="BKK81"/>
      <c r="BKL81"/>
      <c r="BKM81"/>
      <c r="BKN81"/>
      <c r="BKO81"/>
      <c r="BKP81"/>
      <c r="BKQ81"/>
      <c r="BKR81"/>
      <c r="BKS81"/>
      <c r="BKT81"/>
      <c r="BKU81"/>
      <c r="BKV81"/>
      <c r="BKW81"/>
      <c r="BKX81"/>
      <c r="BKY81"/>
      <c r="BKZ81"/>
      <c r="BLA81"/>
      <c r="BLB81"/>
      <c r="BLC81"/>
      <c r="BLD81"/>
      <c r="BLE81"/>
      <c r="BLF81"/>
      <c r="BLG81"/>
      <c r="BLH81"/>
      <c r="BLI81"/>
      <c r="BLJ81"/>
      <c r="BLK81"/>
      <c r="BLL81"/>
      <c r="BLM81"/>
      <c r="BLN81"/>
      <c r="BLO81"/>
      <c r="BLP81"/>
      <c r="BLQ81"/>
      <c r="BLR81"/>
      <c r="BLS81"/>
      <c r="BLT81"/>
      <c r="BLU81"/>
      <c r="BLV81"/>
      <c r="BLW81"/>
      <c r="BLX81"/>
      <c r="BLY81"/>
      <c r="BLZ81"/>
      <c r="BMA81"/>
      <c r="BMB81"/>
      <c r="BMC81"/>
      <c r="BMD81"/>
      <c r="BME81"/>
      <c r="BMF81"/>
      <c r="BMG81"/>
      <c r="BMH81"/>
      <c r="BMI81"/>
      <c r="BMJ81"/>
      <c r="BMK81"/>
      <c r="BML81"/>
      <c r="BMM81"/>
      <c r="BMN81"/>
      <c r="BMO81"/>
      <c r="BMP81"/>
      <c r="BMQ81"/>
      <c r="BMR81"/>
      <c r="BMS81"/>
      <c r="BMT81"/>
      <c r="BMU81"/>
      <c r="BMV81"/>
      <c r="BMW81"/>
      <c r="BMX81"/>
      <c r="BMY81"/>
      <c r="BMZ81"/>
      <c r="BNA81"/>
      <c r="BNB81"/>
      <c r="BNC81"/>
      <c r="BND81"/>
      <c r="BNE81"/>
      <c r="BNF81"/>
      <c r="BNG81"/>
      <c r="BNH81"/>
      <c r="BNI81"/>
      <c r="BNJ81"/>
      <c r="BNK81"/>
      <c r="BNL81"/>
      <c r="BNM81"/>
      <c r="BNN81"/>
      <c r="BNO81"/>
      <c r="BNP81"/>
      <c r="BNQ81"/>
      <c r="BNR81"/>
      <c r="BNS81"/>
      <c r="BNT81"/>
      <c r="BNU81"/>
      <c r="BNV81"/>
      <c r="BNW81"/>
      <c r="BNX81"/>
      <c r="BNY81"/>
      <c r="BNZ81"/>
      <c r="BOA81"/>
      <c r="BOB81"/>
      <c r="BOC81"/>
      <c r="BOD81"/>
      <c r="BOE81"/>
      <c r="BOF81"/>
      <c r="BOG81"/>
      <c r="BOH81"/>
      <c r="BOI81"/>
      <c r="BOJ81"/>
      <c r="BOK81"/>
      <c r="BOL81"/>
      <c r="BOM81"/>
      <c r="BON81"/>
      <c r="BOO81"/>
      <c r="BOP81"/>
      <c r="BOQ81"/>
      <c r="BOR81"/>
      <c r="BOS81"/>
      <c r="BOT81"/>
      <c r="BOU81"/>
      <c r="BOV81"/>
      <c r="BOW81"/>
      <c r="BOX81"/>
      <c r="BOY81"/>
      <c r="BOZ81"/>
      <c r="BPA81"/>
      <c r="BPB81"/>
      <c r="BPC81"/>
      <c r="BPD81"/>
      <c r="BPE81"/>
      <c r="BPF81"/>
      <c r="BPG81"/>
      <c r="BPH81"/>
      <c r="BPI81"/>
      <c r="BPJ81"/>
      <c r="BPK81"/>
      <c r="BPL81"/>
      <c r="BPM81"/>
      <c r="BPN81"/>
      <c r="BPO81"/>
      <c r="BPP81"/>
      <c r="BPQ81"/>
      <c r="BPR81"/>
      <c r="BPS81"/>
      <c r="BPT81"/>
      <c r="BPU81"/>
      <c r="BPV81"/>
      <c r="BPW81"/>
      <c r="BPX81"/>
      <c r="BPY81"/>
      <c r="BPZ81"/>
      <c r="BQA81"/>
      <c r="BQB81"/>
      <c r="BQC81"/>
      <c r="BQD81"/>
      <c r="BQE81"/>
      <c r="BQF81"/>
      <c r="BQG81"/>
      <c r="BQH81"/>
      <c r="BQI81"/>
      <c r="BQJ81"/>
      <c r="BQK81"/>
      <c r="BQL81"/>
      <c r="BQM81"/>
      <c r="BQN81"/>
      <c r="BQO81"/>
      <c r="BQP81"/>
      <c r="BQQ81"/>
      <c r="BQR81"/>
      <c r="BQS81"/>
      <c r="BQT81"/>
      <c r="BQU81"/>
      <c r="BQV81"/>
      <c r="BQW81"/>
      <c r="BQX81"/>
      <c r="BQY81"/>
      <c r="BQZ81"/>
      <c r="BRA81"/>
      <c r="BRB81"/>
      <c r="BRC81"/>
      <c r="BRD81"/>
      <c r="BRE81"/>
      <c r="BRF81"/>
      <c r="BRG81"/>
      <c r="BRH81"/>
      <c r="BRI81"/>
      <c r="BRJ81"/>
      <c r="BRK81"/>
      <c r="BRL81"/>
      <c r="BRM81"/>
      <c r="BRN81"/>
      <c r="BRO81"/>
      <c r="BRP81"/>
      <c r="BRQ81"/>
      <c r="BRR81"/>
      <c r="BRS81"/>
      <c r="BRT81"/>
      <c r="BRU81"/>
      <c r="BRV81"/>
      <c r="BRW81"/>
      <c r="BRX81"/>
      <c r="BRY81"/>
      <c r="BRZ81"/>
      <c r="BSA81"/>
      <c r="BSB81"/>
      <c r="BSC81"/>
      <c r="BSD81"/>
      <c r="BSE81"/>
      <c r="BSF81"/>
      <c r="BSG81"/>
      <c r="BSH81"/>
      <c r="BSI81"/>
      <c r="BSJ81"/>
      <c r="BSK81"/>
      <c r="BSL81"/>
      <c r="BSM81"/>
      <c r="BSN81"/>
      <c r="BSO81"/>
      <c r="BSP81"/>
      <c r="BSQ81"/>
      <c r="BSR81"/>
      <c r="BSS81"/>
      <c r="BST81"/>
      <c r="BSU81"/>
      <c r="BSV81"/>
      <c r="BSW81"/>
      <c r="BSX81"/>
      <c r="BSY81"/>
      <c r="BSZ81"/>
      <c r="BTA81"/>
      <c r="BTB81"/>
      <c r="BTC81"/>
      <c r="BTD81"/>
      <c r="BTE81"/>
      <c r="BTF81"/>
      <c r="BTG81"/>
      <c r="BTH81"/>
      <c r="BTI81"/>
      <c r="BTJ81"/>
      <c r="BTK81"/>
      <c r="BTL81"/>
      <c r="BTM81"/>
      <c r="BTN81"/>
      <c r="BTO81"/>
      <c r="BTP81"/>
      <c r="BTQ81"/>
      <c r="BTR81"/>
      <c r="BTS81"/>
      <c r="BTT81"/>
      <c r="BTU81"/>
      <c r="BTV81"/>
      <c r="BTW81"/>
      <c r="BTX81"/>
      <c r="BTY81"/>
      <c r="BTZ81"/>
      <c r="BUA81"/>
      <c r="BUB81"/>
      <c r="BUC81"/>
      <c r="BUD81"/>
      <c r="BUE81"/>
      <c r="BUF81"/>
      <c r="BUG81"/>
      <c r="BUH81"/>
      <c r="BUI81"/>
      <c r="BUJ81"/>
      <c r="BUK81"/>
      <c r="BUL81"/>
      <c r="BUM81"/>
      <c r="BUN81"/>
      <c r="BUO81"/>
      <c r="BUP81"/>
      <c r="BUQ81"/>
      <c r="BUR81"/>
      <c r="BUS81"/>
      <c r="BUT81"/>
      <c r="BUU81"/>
      <c r="BUV81"/>
      <c r="BUW81"/>
      <c r="BUX81"/>
      <c r="BUY81"/>
      <c r="BUZ81"/>
      <c r="BVA81"/>
      <c r="BVB81"/>
      <c r="BVC81"/>
      <c r="BVD81"/>
      <c r="BVE81"/>
      <c r="BVF81"/>
      <c r="BVG81"/>
      <c r="BVH81"/>
      <c r="BVI81"/>
      <c r="BVJ81"/>
      <c r="BVK81"/>
      <c r="BVL81"/>
      <c r="BVM81"/>
      <c r="BVN81"/>
      <c r="BVO81"/>
      <c r="BVP81"/>
      <c r="BVQ81"/>
      <c r="BVR81"/>
      <c r="BVS81"/>
      <c r="BVT81"/>
      <c r="BVU81"/>
      <c r="BVV81"/>
      <c r="BVW81"/>
      <c r="BVX81"/>
      <c r="BVY81"/>
      <c r="BVZ81"/>
      <c r="BWA81"/>
      <c r="BWB81"/>
      <c r="BWC81"/>
      <c r="BWD81"/>
      <c r="BWE81"/>
      <c r="BWF81"/>
      <c r="BWG81"/>
      <c r="BWH81"/>
      <c r="BWI81"/>
      <c r="BWJ81"/>
      <c r="BWK81"/>
      <c r="BWL81"/>
      <c r="BWM81"/>
      <c r="BWN81"/>
      <c r="BWO81"/>
      <c r="BWP81"/>
      <c r="BWQ81"/>
      <c r="BWR81"/>
      <c r="BWS81"/>
      <c r="BWT81"/>
      <c r="BWU81"/>
      <c r="BWV81"/>
      <c r="BWW81"/>
      <c r="BWX81"/>
      <c r="BWY81"/>
      <c r="BWZ81"/>
      <c r="BXA81"/>
      <c r="BXB81"/>
      <c r="BXC81"/>
      <c r="BXD81"/>
      <c r="BXE81"/>
      <c r="BXF81"/>
      <c r="BXG81"/>
      <c r="BXH81"/>
      <c r="BXI81"/>
      <c r="BXJ81"/>
      <c r="BXK81"/>
      <c r="BXL81"/>
      <c r="BXM81"/>
      <c r="BXN81"/>
      <c r="BXO81"/>
      <c r="BXP81"/>
      <c r="BXQ81"/>
      <c r="BXR81"/>
      <c r="BXS81"/>
      <c r="BXT81"/>
      <c r="BXU81"/>
      <c r="BXV81"/>
      <c r="BXW81"/>
      <c r="BXX81"/>
      <c r="BXY81"/>
      <c r="BXZ81"/>
      <c r="BYA81"/>
      <c r="BYB81"/>
      <c r="BYC81"/>
      <c r="BYD81"/>
      <c r="BYE81"/>
      <c r="BYF81"/>
      <c r="BYG81"/>
      <c r="BYH81"/>
      <c r="BYI81"/>
      <c r="BYJ81"/>
      <c r="BYK81"/>
      <c r="BYL81"/>
      <c r="BYM81"/>
      <c r="BYN81"/>
      <c r="BYO81"/>
      <c r="BYP81"/>
      <c r="BYQ81"/>
      <c r="BYR81"/>
      <c r="BYS81"/>
      <c r="BYT81"/>
      <c r="BYU81"/>
      <c r="BYV81"/>
      <c r="BYW81"/>
      <c r="BYX81"/>
      <c r="BYY81"/>
      <c r="BYZ81"/>
      <c r="BZA81"/>
      <c r="BZB81"/>
      <c r="BZC81"/>
      <c r="BZD81"/>
      <c r="BZE81"/>
      <c r="BZF81"/>
      <c r="BZG81"/>
      <c r="BZH81"/>
      <c r="BZI81"/>
      <c r="BZJ81"/>
      <c r="BZK81"/>
      <c r="BZL81"/>
      <c r="BZM81"/>
      <c r="BZN81"/>
      <c r="BZO81"/>
      <c r="BZP81"/>
      <c r="BZQ81"/>
      <c r="BZR81"/>
      <c r="BZS81"/>
      <c r="BZT81"/>
      <c r="BZU81"/>
      <c r="BZV81"/>
      <c r="BZW81"/>
      <c r="BZX81"/>
      <c r="BZY81"/>
      <c r="BZZ81"/>
      <c r="CAA81"/>
      <c r="CAB81"/>
      <c r="CAC81"/>
      <c r="CAD81"/>
      <c r="CAE81"/>
      <c r="CAF81"/>
      <c r="CAG81"/>
      <c r="CAH81"/>
      <c r="CAI81"/>
      <c r="CAJ81"/>
      <c r="CAK81"/>
      <c r="CAL81"/>
      <c r="CAM81"/>
      <c r="CAN81"/>
      <c r="CAO81"/>
      <c r="CAP81"/>
      <c r="CAQ81"/>
      <c r="CAR81"/>
      <c r="CAS81"/>
      <c r="CAT81"/>
      <c r="CAU81"/>
      <c r="CAV81"/>
      <c r="CAW81"/>
      <c r="CAX81"/>
      <c r="CAY81"/>
      <c r="CAZ81"/>
      <c r="CBA81"/>
      <c r="CBB81"/>
      <c r="CBC81"/>
      <c r="CBD81"/>
      <c r="CBE81"/>
      <c r="CBF81"/>
      <c r="CBG81"/>
      <c r="CBH81"/>
      <c r="CBI81"/>
      <c r="CBJ81"/>
      <c r="CBK81"/>
      <c r="CBL81"/>
      <c r="CBM81"/>
      <c r="CBN81"/>
      <c r="CBO81"/>
      <c r="CBP81"/>
      <c r="CBQ81"/>
      <c r="CBR81"/>
      <c r="CBS81"/>
      <c r="CBT81"/>
      <c r="CBU81"/>
      <c r="CBV81"/>
      <c r="CBW81"/>
      <c r="CBX81"/>
      <c r="CBY81"/>
      <c r="CBZ81"/>
      <c r="CCA81"/>
      <c r="CCB81"/>
      <c r="CCC81"/>
      <c r="CCD81"/>
      <c r="CCE81"/>
      <c r="CCF81"/>
      <c r="CCG81"/>
      <c r="CCH81"/>
      <c r="CCI81"/>
      <c r="CCJ81"/>
      <c r="CCK81"/>
      <c r="CCL81"/>
      <c r="CCM81"/>
      <c r="CCN81"/>
      <c r="CCO81"/>
      <c r="CCP81"/>
      <c r="CCQ81"/>
      <c r="CCR81"/>
      <c r="CCS81"/>
      <c r="CCT81"/>
      <c r="CCU81"/>
      <c r="CCV81"/>
      <c r="CCW81"/>
      <c r="CCX81"/>
      <c r="CCY81"/>
      <c r="CCZ81"/>
      <c r="CDA81"/>
      <c r="CDB81"/>
      <c r="CDC81"/>
      <c r="CDD81"/>
      <c r="CDE81"/>
      <c r="CDF81"/>
      <c r="CDG81"/>
      <c r="CDH81"/>
      <c r="CDI81"/>
      <c r="CDJ81"/>
      <c r="CDK81"/>
      <c r="CDL81"/>
      <c r="CDM81"/>
      <c r="CDN81"/>
      <c r="CDO81"/>
      <c r="CDP81"/>
      <c r="CDQ81"/>
      <c r="CDR81"/>
      <c r="CDS81"/>
      <c r="CDT81"/>
      <c r="CDU81"/>
      <c r="CDV81"/>
      <c r="CDW81"/>
      <c r="CDX81"/>
      <c r="CDY81"/>
      <c r="CDZ81"/>
      <c r="CEA81"/>
      <c r="CEB81"/>
      <c r="CEC81"/>
      <c r="CED81"/>
      <c r="CEE81"/>
      <c r="CEF81"/>
      <c r="CEG81"/>
      <c r="CEH81"/>
      <c r="CEI81"/>
      <c r="CEJ81"/>
      <c r="CEK81"/>
      <c r="CEL81"/>
      <c r="CEM81"/>
      <c r="CEN81"/>
      <c r="CEO81"/>
      <c r="CEP81"/>
      <c r="CEQ81"/>
      <c r="CER81"/>
      <c r="CES81"/>
      <c r="CET81"/>
      <c r="CEU81"/>
      <c r="CEV81"/>
      <c r="CEW81"/>
      <c r="CEX81"/>
      <c r="CEY81"/>
      <c r="CEZ81"/>
      <c r="CFA81"/>
      <c r="CFB81"/>
      <c r="CFC81"/>
      <c r="CFD81"/>
      <c r="CFE81"/>
      <c r="CFF81"/>
      <c r="CFG81"/>
      <c r="CFH81"/>
      <c r="CFI81"/>
      <c r="CFJ81"/>
      <c r="CFK81"/>
      <c r="CFL81"/>
      <c r="CFM81"/>
      <c r="CFN81"/>
      <c r="CFO81"/>
      <c r="CFP81"/>
      <c r="CFQ81"/>
      <c r="CFR81"/>
      <c r="CFS81"/>
      <c r="CFT81"/>
      <c r="CFU81"/>
      <c r="CFV81"/>
      <c r="CFW81"/>
      <c r="CFX81"/>
      <c r="CFY81"/>
      <c r="CFZ81"/>
      <c r="CGA81"/>
      <c r="CGB81"/>
      <c r="CGC81"/>
      <c r="CGD81"/>
      <c r="CGE81"/>
      <c r="CGF81"/>
      <c r="CGG81"/>
      <c r="CGH81"/>
      <c r="CGI81"/>
      <c r="CGJ81"/>
      <c r="CGK81"/>
      <c r="CGL81"/>
      <c r="CGM81"/>
      <c r="CGN81"/>
      <c r="CGO81"/>
      <c r="CGP81"/>
      <c r="CGQ81"/>
      <c r="CGR81"/>
      <c r="CGS81"/>
      <c r="CGT81"/>
      <c r="CGU81"/>
      <c r="CGV81"/>
      <c r="CGW81"/>
      <c r="CGX81"/>
      <c r="CGY81"/>
      <c r="CGZ81"/>
      <c r="CHA81"/>
      <c r="CHB81"/>
      <c r="CHC81"/>
      <c r="CHD81"/>
      <c r="CHE81"/>
      <c r="CHF81"/>
      <c r="CHG81"/>
      <c r="CHH81"/>
      <c r="CHI81"/>
      <c r="CHJ81"/>
      <c r="CHK81"/>
      <c r="CHL81"/>
      <c r="CHM81"/>
      <c r="CHN81"/>
      <c r="CHO81"/>
      <c r="CHP81"/>
      <c r="CHQ81"/>
      <c r="CHR81"/>
      <c r="CHS81"/>
      <c r="CHT81"/>
      <c r="CHU81"/>
      <c r="CHV81"/>
      <c r="CHW81"/>
      <c r="CHX81"/>
      <c r="CHY81"/>
      <c r="CHZ81"/>
      <c r="CIA81"/>
      <c r="CIB81"/>
      <c r="CIC81"/>
      <c r="CID81"/>
      <c r="CIE81"/>
      <c r="CIF81"/>
      <c r="CIG81"/>
      <c r="CIH81"/>
      <c r="CII81"/>
      <c r="CIJ81"/>
      <c r="CIK81"/>
      <c r="CIL81"/>
      <c r="CIM81"/>
      <c r="CIN81"/>
      <c r="CIO81"/>
      <c r="CIP81"/>
      <c r="CIQ81"/>
      <c r="CIR81"/>
      <c r="CIS81"/>
      <c r="CIT81"/>
      <c r="CIU81"/>
      <c r="CIV81"/>
      <c r="CIW81"/>
      <c r="CIX81"/>
      <c r="CIY81"/>
      <c r="CIZ81"/>
      <c r="CJA81"/>
      <c r="CJB81"/>
      <c r="CJC81"/>
      <c r="CJD81"/>
      <c r="CJE81"/>
      <c r="CJF81"/>
      <c r="CJG81"/>
      <c r="CJH81"/>
      <c r="CJI81"/>
      <c r="CJJ81"/>
      <c r="CJK81"/>
      <c r="CJL81"/>
      <c r="CJM81"/>
      <c r="CJN81"/>
      <c r="CJO81"/>
      <c r="CJP81"/>
      <c r="CJQ81"/>
      <c r="CJR81"/>
      <c r="CJS81"/>
      <c r="CJT81"/>
      <c r="CJU81"/>
      <c r="CJV81"/>
      <c r="CJW81"/>
      <c r="CJX81"/>
      <c r="CJY81"/>
      <c r="CJZ81"/>
      <c r="CKA81"/>
      <c r="CKB81"/>
      <c r="CKC81"/>
      <c r="CKD81"/>
      <c r="CKE81"/>
      <c r="CKF81"/>
      <c r="CKG81"/>
      <c r="CKH81"/>
      <c r="CKI81"/>
      <c r="CKJ81"/>
      <c r="CKK81"/>
      <c r="CKL81"/>
      <c r="CKM81"/>
      <c r="CKN81"/>
      <c r="CKO81"/>
      <c r="CKP81"/>
      <c r="CKQ81"/>
      <c r="CKR81"/>
      <c r="CKS81"/>
      <c r="CKT81"/>
      <c r="CKU81"/>
      <c r="CKV81"/>
      <c r="CKW81"/>
      <c r="CKX81"/>
      <c r="CKY81"/>
      <c r="CKZ81"/>
      <c r="CLA81"/>
      <c r="CLB81"/>
      <c r="CLC81"/>
      <c r="CLD81"/>
      <c r="CLE81"/>
      <c r="CLF81"/>
      <c r="CLG81"/>
      <c r="CLH81"/>
      <c r="CLI81"/>
      <c r="CLJ81"/>
      <c r="CLK81"/>
      <c r="CLL81"/>
      <c r="CLM81"/>
      <c r="CLN81"/>
      <c r="CLO81"/>
      <c r="CLP81"/>
      <c r="CLQ81"/>
      <c r="CLR81"/>
      <c r="CLS81"/>
      <c r="CLT81"/>
      <c r="CLU81"/>
      <c r="CLV81"/>
      <c r="CLW81"/>
      <c r="CLX81"/>
      <c r="CLY81"/>
      <c r="CLZ81"/>
      <c r="CMA81"/>
      <c r="CMB81"/>
      <c r="CMC81"/>
      <c r="CMD81"/>
      <c r="CME81"/>
      <c r="CMF81"/>
      <c r="CMG81"/>
      <c r="CMH81"/>
      <c r="CMI81"/>
      <c r="CMJ81"/>
      <c r="CMK81"/>
      <c r="CML81"/>
      <c r="CMM81"/>
      <c r="CMN81"/>
      <c r="CMO81"/>
      <c r="CMP81"/>
      <c r="CMQ81"/>
      <c r="CMR81"/>
      <c r="CMS81"/>
      <c r="CMT81"/>
      <c r="CMU81"/>
      <c r="CMV81"/>
      <c r="CMW81"/>
      <c r="CMX81"/>
      <c r="CMY81"/>
      <c r="CMZ81"/>
      <c r="CNA81"/>
      <c r="CNB81"/>
      <c r="CNC81"/>
      <c r="CND81"/>
      <c r="CNE81"/>
      <c r="CNF81"/>
      <c r="CNG81"/>
      <c r="CNH81"/>
      <c r="CNI81"/>
      <c r="CNJ81"/>
      <c r="CNK81"/>
      <c r="CNL81"/>
      <c r="CNM81"/>
      <c r="CNN81"/>
      <c r="CNO81"/>
      <c r="CNP81"/>
      <c r="CNQ81"/>
      <c r="CNR81"/>
      <c r="CNS81"/>
      <c r="CNT81"/>
      <c r="CNU81"/>
      <c r="CNV81"/>
      <c r="CNW81"/>
      <c r="CNX81"/>
      <c r="CNY81"/>
      <c r="CNZ81"/>
      <c r="COA81"/>
      <c r="COB81"/>
      <c r="COC81"/>
      <c r="COD81"/>
      <c r="COE81"/>
      <c r="COF81"/>
      <c r="COG81"/>
      <c r="COH81"/>
      <c r="COI81"/>
      <c r="COJ81"/>
      <c r="COK81"/>
      <c r="COL81"/>
      <c r="COM81"/>
      <c r="CON81"/>
      <c r="COO81"/>
      <c r="COP81"/>
      <c r="COQ81"/>
      <c r="COR81"/>
      <c r="COS81"/>
      <c r="COT81"/>
      <c r="COU81"/>
      <c r="COV81"/>
      <c r="COW81"/>
      <c r="COX81"/>
      <c r="COY81"/>
      <c r="COZ81"/>
      <c r="CPA81"/>
      <c r="CPB81"/>
      <c r="CPC81"/>
      <c r="CPD81"/>
      <c r="CPE81"/>
      <c r="CPF81"/>
      <c r="CPG81"/>
      <c r="CPH81"/>
      <c r="CPI81"/>
      <c r="CPJ81"/>
      <c r="CPK81"/>
      <c r="CPL81"/>
      <c r="CPM81"/>
      <c r="CPN81"/>
      <c r="CPO81"/>
      <c r="CPP81"/>
      <c r="CPQ81"/>
      <c r="CPR81"/>
      <c r="CPS81"/>
      <c r="CPT81"/>
      <c r="CPU81"/>
      <c r="CPV81"/>
      <c r="CPW81"/>
      <c r="CPX81"/>
      <c r="CPY81"/>
      <c r="CPZ81"/>
      <c r="CQA81"/>
      <c r="CQB81"/>
      <c r="CQC81"/>
      <c r="CQD81"/>
      <c r="CQE81"/>
      <c r="CQF81"/>
      <c r="CQG81"/>
      <c r="CQH81"/>
      <c r="CQI81"/>
      <c r="CQJ81"/>
      <c r="CQK81"/>
      <c r="CQL81"/>
      <c r="CQM81"/>
      <c r="CQN81"/>
      <c r="CQO81"/>
      <c r="CQP81"/>
      <c r="CQQ81"/>
      <c r="CQR81"/>
      <c r="CQS81"/>
      <c r="CQT81"/>
      <c r="CQU81"/>
      <c r="CQV81"/>
      <c r="CQW81"/>
      <c r="CQX81"/>
      <c r="CQY81"/>
      <c r="CQZ81"/>
      <c r="CRA81"/>
      <c r="CRB81"/>
      <c r="CRC81"/>
      <c r="CRD81"/>
      <c r="CRE81"/>
      <c r="CRF81"/>
      <c r="CRG81"/>
      <c r="CRH81"/>
      <c r="CRI81"/>
      <c r="CRJ81"/>
      <c r="CRK81"/>
      <c r="CRL81"/>
      <c r="CRM81"/>
      <c r="CRN81"/>
      <c r="CRO81"/>
      <c r="CRP81"/>
      <c r="CRQ81"/>
      <c r="CRR81"/>
      <c r="CRS81"/>
      <c r="CRT81"/>
      <c r="CRU81"/>
      <c r="CRV81"/>
      <c r="CRW81"/>
      <c r="CRX81"/>
      <c r="CRY81"/>
      <c r="CRZ81"/>
      <c r="CSA81"/>
      <c r="CSB81"/>
      <c r="CSC81"/>
      <c r="CSD81"/>
      <c r="CSE81"/>
      <c r="CSF81"/>
      <c r="CSG81"/>
      <c r="CSH81"/>
      <c r="CSI81"/>
      <c r="CSJ81"/>
      <c r="CSK81"/>
      <c r="CSL81"/>
      <c r="CSM81"/>
      <c r="CSN81"/>
      <c r="CSO81"/>
      <c r="CSP81"/>
      <c r="CSQ81"/>
      <c r="CSR81"/>
      <c r="CSS81"/>
      <c r="CST81"/>
      <c r="CSU81"/>
      <c r="CSV81"/>
      <c r="CSW81"/>
      <c r="CSX81"/>
      <c r="CSY81"/>
      <c r="CSZ81"/>
      <c r="CTA81"/>
      <c r="CTB81"/>
      <c r="CTC81"/>
      <c r="CTD81"/>
      <c r="CTE81"/>
      <c r="CTF81"/>
      <c r="CTG81"/>
      <c r="CTH81"/>
      <c r="CTI81"/>
      <c r="CTJ81"/>
      <c r="CTK81"/>
      <c r="CTL81"/>
      <c r="CTM81"/>
      <c r="CTN81"/>
      <c r="CTO81"/>
      <c r="CTP81"/>
      <c r="CTQ81"/>
      <c r="CTR81"/>
      <c r="CTS81"/>
      <c r="CTT81"/>
      <c r="CTU81"/>
      <c r="CTV81"/>
      <c r="CTW81"/>
      <c r="CTX81"/>
      <c r="CTY81"/>
      <c r="CTZ81"/>
      <c r="CUA81"/>
      <c r="CUB81"/>
      <c r="CUC81"/>
      <c r="CUD81"/>
      <c r="CUE81"/>
      <c r="CUF81"/>
      <c r="CUG81"/>
      <c r="CUH81"/>
      <c r="CUI81"/>
      <c r="CUJ81"/>
      <c r="CUK81"/>
      <c r="CUL81"/>
      <c r="CUM81"/>
      <c r="CUN81"/>
      <c r="CUO81"/>
      <c r="CUP81"/>
      <c r="CUQ81"/>
      <c r="CUR81"/>
      <c r="CUS81"/>
      <c r="CUT81"/>
      <c r="CUU81"/>
      <c r="CUV81"/>
      <c r="CUW81"/>
      <c r="CUX81"/>
      <c r="CUY81"/>
      <c r="CUZ81"/>
      <c r="CVA81"/>
      <c r="CVB81"/>
      <c r="CVC81"/>
      <c r="CVD81"/>
      <c r="CVE81"/>
      <c r="CVF81"/>
      <c r="CVG81"/>
      <c r="CVH81"/>
      <c r="CVI81"/>
      <c r="CVJ81"/>
      <c r="CVK81"/>
      <c r="CVL81"/>
      <c r="CVM81"/>
      <c r="CVN81"/>
      <c r="CVO81"/>
      <c r="CVP81"/>
      <c r="CVQ81"/>
      <c r="CVR81"/>
      <c r="CVS81"/>
      <c r="CVT81"/>
      <c r="CVU81"/>
      <c r="CVV81"/>
      <c r="CVW81"/>
      <c r="CVX81"/>
      <c r="CVY81"/>
      <c r="CVZ81"/>
      <c r="CWA81"/>
      <c r="CWB81"/>
      <c r="CWC81"/>
      <c r="CWD81"/>
      <c r="CWE81"/>
      <c r="CWF81"/>
      <c r="CWG81"/>
      <c r="CWH81"/>
      <c r="CWI81"/>
      <c r="CWJ81"/>
      <c r="CWK81"/>
      <c r="CWL81"/>
      <c r="CWM81"/>
      <c r="CWN81"/>
      <c r="CWO81"/>
      <c r="CWP81"/>
      <c r="CWQ81"/>
      <c r="CWR81"/>
      <c r="CWS81"/>
      <c r="CWT81"/>
      <c r="CWU81"/>
      <c r="CWV81"/>
      <c r="CWW81"/>
      <c r="CWX81"/>
      <c r="CWY81"/>
      <c r="CWZ81"/>
      <c r="CXA81"/>
      <c r="CXB81"/>
      <c r="CXC81"/>
      <c r="CXD81"/>
      <c r="CXE81"/>
      <c r="CXF81"/>
      <c r="CXG81"/>
      <c r="CXH81"/>
      <c r="CXI81"/>
      <c r="CXJ81"/>
      <c r="CXK81"/>
      <c r="CXL81"/>
      <c r="CXM81"/>
      <c r="CXN81"/>
      <c r="CXO81"/>
      <c r="CXP81"/>
      <c r="CXQ81"/>
      <c r="CXR81"/>
      <c r="CXS81"/>
      <c r="CXT81"/>
      <c r="CXU81"/>
      <c r="CXV81"/>
      <c r="CXW81"/>
      <c r="CXX81"/>
      <c r="CXY81"/>
      <c r="CXZ81"/>
      <c r="CYA81"/>
      <c r="CYB81"/>
      <c r="CYC81"/>
      <c r="CYD81"/>
      <c r="CYE81"/>
      <c r="CYF81"/>
      <c r="CYG81"/>
      <c r="CYH81"/>
      <c r="CYI81"/>
      <c r="CYJ81"/>
      <c r="CYK81"/>
      <c r="CYL81"/>
      <c r="CYM81"/>
      <c r="CYN81"/>
      <c r="CYO81"/>
      <c r="CYP81"/>
      <c r="CYQ81"/>
      <c r="CYR81"/>
      <c r="CYS81"/>
      <c r="CYT81"/>
      <c r="CYU81"/>
      <c r="CYV81"/>
      <c r="CYW81"/>
      <c r="CYX81"/>
      <c r="CYY81"/>
      <c r="CYZ81"/>
      <c r="CZA81"/>
      <c r="CZB81"/>
      <c r="CZC81"/>
      <c r="CZD81"/>
      <c r="CZE81"/>
      <c r="CZF81"/>
      <c r="CZG81"/>
      <c r="CZH81"/>
      <c r="CZI81"/>
      <c r="CZJ81"/>
      <c r="CZK81"/>
      <c r="CZL81"/>
      <c r="CZM81"/>
      <c r="CZN81"/>
      <c r="CZO81"/>
      <c r="CZP81"/>
      <c r="CZQ81"/>
      <c r="CZR81"/>
      <c r="CZS81"/>
      <c r="CZT81"/>
      <c r="CZU81"/>
      <c r="CZV81"/>
      <c r="CZW81"/>
      <c r="CZX81"/>
      <c r="CZY81"/>
      <c r="CZZ81"/>
      <c r="DAA81"/>
      <c r="DAB81"/>
      <c r="DAC81"/>
      <c r="DAD81"/>
      <c r="DAE81"/>
      <c r="DAF81"/>
      <c r="DAG81"/>
      <c r="DAH81"/>
      <c r="DAI81"/>
      <c r="DAJ81"/>
      <c r="DAK81"/>
      <c r="DAL81"/>
      <c r="DAM81"/>
      <c r="DAN81"/>
      <c r="DAO81"/>
      <c r="DAP81"/>
      <c r="DAQ81"/>
      <c r="DAR81"/>
      <c r="DAS81"/>
      <c r="DAT81"/>
      <c r="DAU81"/>
      <c r="DAV81"/>
      <c r="DAW81"/>
      <c r="DAX81"/>
      <c r="DAY81"/>
      <c r="DAZ81"/>
      <c r="DBA81"/>
      <c r="DBB81"/>
      <c r="DBC81"/>
      <c r="DBD81"/>
      <c r="DBE81"/>
      <c r="DBF81"/>
      <c r="DBG81"/>
      <c r="DBH81"/>
      <c r="DBI81"/>
      <c r="DBJ81"/>
      <c r="DBK81"/>
      <c r="DBL81"/>
      <c r="DBM81"/>
      <c r="DBN81"/>
      <c r="DBO81"/>
      <c r="DBP81"/>
      <c r="DBQ81"/>
      <c r="DBR81"/>
      <c r="DBS81"/>
      <c r="DBT81"/>
      <c r="DBU81"/>
      <c r="DBV81"/>
      <c r="DBW81"/>
      <c r="DBX81"/>
      <c r="DBY81"/>
      <c r="DBZ81"/>
      <c r="DCA81"/>
      <c r="DCB81"/>
      <c r="DCC81"/>
      <c r="DCD81"/>
      <c r="DCE81"/>
      <c r="DCF81"/>
      <c r="DCG81"/>
      <c r="DCH81"/>
      <c r="DCI81"/>
      <c r="DCJ81"/>
      <c r="DCK81"/>
      <c r="DCL81"/>
      <c r="DCM81"/>
      <c r="DCN81"/>
      <c r="DCO81"/>
      <c r="DCP81"/>
      <c r="DCQ81"/>
      <c r="DCR81"/>
      <c r="DCS81"/>
      <c r="DCT81"/>
      <c r="DCU81"/>
      <c r="DCV81"/>
      <c r="DCW81"/>
      <c r="DCX81"/>
      <c r="DCY81"/>
      <c r="DCZ81"/>
      <c r="DDA81"/>
      <c r="DDB81"/>
      <c r="DDC81"/>
      <c r="DDD81"/>
      <c r="DDE81"/>
      <c r="DDF81"/>
      <c r="DDG81"/>
      <c r="DDH81"/>
      <c r="DDI81"/>
      <c r="DDJ81"/>
      <c r="DDK81"/>
      <c r="DDL81"/>
      <c r="DDM81"/>
      <c r="DDN81"/>
      <c r="DDO81"/>
      <c r="DDP81"/>
      <c r="DDQ81"/>
      <c r="DDR81"/>
      <c r="DDS81"/>
      <c r="DDT81"/>
      <c r="DDU81"/>
      <c r="DDV81"/>
      <c r="DDW81"/>
      <c r="DDX81"/>
      <c r="DDY81"/>
      <c r="DDZ81"/>
      <c r="DEA81"/>
      <c r="DEB81"/>
      <c r="DEC81"/>
      <c r="DED81"/>
      <c r="DEE81"/>
      <c r="DEF81"/>
      <c r="DEG81"/>
      <c r="DEH81"/>
      <c r="DEI81"/>
      <c r="DEJ81"/>
      <c r="DEK81"/>
      <c r="DEL81"/>
      <c r="DEM81"/>
      <c r="DEN81"/>
      <c r="DEO81"/>
      <c r="DEP81"/>
      <c r="DEQ81"/>
      <c r="DER81"/>
      <c r="DES81"/>
      <c r="DET81"/>
      <c r="DEU81"/>
      <c r="DEV81"/>
      <c r="DEW81"/>
      <c r="DEX81"/>
      <c r="DEY81"/>
      <c r="DEZ81"/>
      <c r="DFA81"/>
      <c r="DFB81"/>
      <c r="DFC81"/>
      <c r="DFD81"/>
      <c r="DFE81"/>
      <c r="DFF81"/>
      <c r="DFG81"/>
      <c r="DFH81"/>
      <c r="DFI81"/>
      <c r="DFJ81"/>
      <c r="DFK81"/>
      <c r="DFL81"/>
      <c r="DFM81"/>
      <c r="DFN81"/>
      <c r="DFO81"/>
      <c r="DFP81"/>
      <c r="DFQ81"/>
      <c r="DFR81"/>
      <c r="DFS81"/>
      <c r="DFT81"/>
      <c r="DFU81"/>
      <c r="DFV81"/>
      <c r="DFW81"/>
      <c r="DFX81"/>
      <c r="DFY81"/>
      <c r="DFZ81"/>
      <c r="DGA81"/>
      <c r="DGB81"/>
      <c r="DGC81"/>
      <c r="DGD81"/>
      <c r="DGE81"/>
      <c r="DGF81"/>
      <c r="DGG81"/>
      <c r="DGH81"/>
      <c r="DGI81"/>
      <c r="DGJ81"/>
      <c r="DGK81"/>
      <c r="DGL81"/>
      <c r="DGM81"/>
      <c r="DGN81"/>
      <c r="DGO81"/>
      <c r="DGP81"/>
      <c r="DGQ81"/>
      <c r="DGR81"/>
      <c r="DGS81"/>
      <c r="DGT81"/>
      <c r="DGU81"/>
      <c r="DGV81"/>
      <c r="DGW81"/>
      <c r="DGX81"/>
      <c r="DGY81"/>
      <c r="DGZ81"/>
      <c r="DHA81"/>
      <c r="DHB81"/>
      <c r="DHC81"/>
      <c r="DHD81"/>
      <c r="DHE81"/>
      <c r="DHF81"/>
      <c r="DHG81"/>
      <c r="DHH81"/>
      <c r="DHI81"/>
      <c r="DHJ81"/>
      <c r="DHK81"/>
      <c r="DHL81"/>
      <c r="DHM81"/>
      <c r="DHN81"/>
      <c r="DHO81"/>
      <c r="DHP81"/>
      <c r="DHQ81"/>
      <c r="DHR81"/>
      <c r="DHS81"/>
      <c r="DHT81"/>
      <c r="DHU81"/>
      <c r="DHV81"/>
      <c r="DHW81"/>
      <c r="DHX81"/>
      <c r="DHY81"/>
      <c r="DHZ81"/>
      <c r="DIA81"/>
      <c r="DIB81"/>
      <c r="DIC81"/>
      <c r="DID81"/>
      <c r="DIE81"/>
      <c r="DIF81"/>
      <c r="DIG81"/>
      <c r="DIH81"/>
      <c r="DII81"/>
      <c r="DIJ81"/>
      <c r="DIK81"/>
      <c r="DIL81"/>
      <c r="DIM81"/>
      <c r="DIN81"/>
      <c r="DIO81"/>
      <c r="DIP81"/>
      <c r="DIQ81"/>
      <c r="DIR81"/>
      <c r="DIS81"/>
      <c r="DIT81"/>
      <c r="DIU81"/>
      <c r="DIV81"/>
      <c r="DIW81"/>
      <c r="DIX81"/>
      <c r="DIY81"/>
      <c r="DIZ81"/>
      <c r="DJA81"/>
      <c r="DJB81"/>
      <c r="DJC81"/>
      <c r="DJD81"/>
      <c r="DJE81"/>
      <c r="DJF81"/>
      <c r="DJG81"/>
      <c r="DJH81"/>
      <c r="DJI81"/>
      <c r="DJJ81"/>
      <c r="DJK81"/>
      <c r="DJL81"/>
      <c r="DJM81"/>
      <c r="DJN81"/>
      <c r="DJO81"/>
      <c r="DJP81"/>
      <c r="DJQ81"/>
      <c r="DJR81"/>
      <c r="DJS81"/>
      <c r="DJT81"/>
      <c r="DJU81"/>
      <c r="DJV81"/>
      <c r="DJW81"/>
      <c r="DJX81"/>
      <c r="DJY81"/>
      <c r="DJZ81"/>
      <c r="DKA81"/>
      <c r="DKB81"/>
      <c r="DKC81"/>
      <c r="DKD81"/>
      <c r="DKE81"/>
      <c r="DKF81"/>
      <c r="DKG81"/>
      <c r="DKH81"/>
      <c r="DKI81"/>
      <c r="DKJ81"/>
      <c r="DKK81"/>
      <c r="DKL81"/>
      <c r="DKM81"/>
      <c r="DKN81"/>
      <c r="DKO81"/>
      <c r="DKP81"/>
      <c r="DKQ81"/>
      <c r="DKR81"/>
      <c r="DKS81"/>
      <c r="DKT81"/>
      <c r="DKU81"/>
      <c r="DKV81"/>
      <c r="DKW81"/>
      <c r="DKX81"/>
      <c r="DKY81"/>
      <c r="DKZ81"/>
      <c r="DLA81"/>
      <c r="DLB81"/>
      <c r="DLC81"/>
      <c r="DLD81"/>
      <c r="DLE81"/>
      <c r="DLF81"/>
      <c r="DLG81"/>
      <c r="DLH81"/>
      <c r="DLI81"/>
      <c r="DLJ81"/>
      <c r="DLK81"/>
      <c r="DLL81"/>
      <c r="DLM81"/>
      <c r="DLN81"/>
      <c r="DLO81"/>
      <c r="DLP81"/>
      <c r="DLQ81"/>
      <c r="DLR81"/>
      <c r="DLS81"/>
      <c r="DLT81"/>
      <c r="DLU81"/>
      <c r="DLV81"/>
      <c r="DLW81"/>
      <c r="DLX81"/>
      <c r="DLY81"/>
      <c r="DLZ81"/>
      <c r="DMA81"/>
      <c r="DMB81"/>
      <c r="DMC81"/>
      <c r="DMD81"/>
      <c r="DME81"/>
      <c r="DMF81"/>
      <c r="DMG81"/>
      <c r="DMH81"/>
      <c r="DMI81"/>
      <c r="DMJ81"/>
      <c r="DMK81"/>
      <c r="DML81"/>
      <c r="DMM81"/>
      <c r="DMN81"/>
      <c r="DMO81"/>
      <c r="DMP81"/>
      <c r="DMQ81"/>
      <c r="DMR81"/>
      <c r="DMS81"/>
      <c r="DMT81"/>
      <c r="DMU81"/>
      <c r="DMV81"/>
      <c r="DMW81"/>
      <c r="DMX81"/>
      <c r="DMY81"/>
      <c r="DMZ81"/>
      <c r="DNA81"/>
      <c r="DNB81"/>
      <c r="DNC81"/>
      <c r="DND81"/>
      <c r="DNE81"/>
      <c r="DNF81"/>
      <c r="DNG81"/>
      <c r="DNH81"/>
      <c r="DNI81"/>
      <c r="DNJ81"/>
      <c r="DNK81"/>
      <c r="DNL81"/>
      <c r="DNM81"/>
      <c r="DNN81"/>
      <c r="DNO81"/>
      <c r="DNP81"/>
      <c r="DNQ81"/>
      <c r="DNR81"/>
      <c r="DNS81"/>
      <c r="DNT81"/>
      <c r="DNU81"/>
      <c r="DNV81"/>
      <c r="DNW81"/>
      <c r="DNX81"/>
      <c r="DNY81"/>
      <c r="DNZ81"/>
      <c r="DOA81"/>
      <c r="DOB81"/>
      <c r="DOC81"/>
      <c r="DOD81"/>
      <c r="DOE81"/>
      <c r="DOF81"/>
      <c r="DOG81"/>
      <c r="DOH81"/>
      <c r="DOI81"/>
      <c r="DOJ81"/>
      <c r="DOK81"/>
      <c r="DOL81"/>
      <c r="DOM81"/>
      <c r="DON81"/>
      <c r="DOO81"/>
      <c r="DOP81"/>
      <c r="DOQ81"/>
      <c r="DOR81"/>
      <c r="DOS81"/>
      <c r="DOT81"/>
      <c r="DOU81"/>
      <c r="DOV81"/>
      <c r="DOW81"/>
      <c r="DOX81"/>
      <c r="DOY81"/>
      <c r="DOZ81"/>
      <c r="DPA81"/>
      <c r="DPB81"/>
      <c r="DPC81"/>
      <c r="DPD81"/>
      <c r="DPE81"/>
      <c r="DPF81"/>
      <c r="DPG81"/>
      <c r="DPH81"/>
      <c r="DPI81"/>
      <c r="DPJ81"/>
      <c r="DPK81"/>
      <c r="DPL81"/>
      <c r="DPM81"/>
      <c r="DPN81"/>
      <c r="DPO81"/>
      <c r="DPP81"/>
      <c r="DPQ81"/>
      <c r="DPR81"/>
      <c r="DPS81"/>
      <c r="DPT81"/>
      <c r="DPU81"/>
      <c r="DPV81"/>
      <c r="DPW81"/>
      <c r="DPX81"/>
      <c r="DPY81"/>
      <c r="DPZ81"/>
      <c r="DQA81"/>
      <c r="DQB81"/>
      <c r="DQC81"/>
      <c r="DQD81"/>
      <c r="DQE81"/>
      <c r="DQF81"/>
      <c r="DQG81"/>
      <c r="DQH81"/>
      <c r="DQI81"/>
      <c r="DQJ81"/>
      <c r="DQK81"/>
      <c r="DQL81"/>
      <c r="DQM81"/>
      <c r="DQN81"/>
      <c r="DQO81"/>
      <c r="DQP81"/>
      <c r="DQQ81"/>
      <c r="DQR81"/>
      <c r="DQS81"/>
      <c r="DQT81"/>
      <c r="DQU81"/>
      <c r="DQV81"/>
      <c r="DQW81"/>
      <c r="DQX81"/>
      <c r="DQY81"/>
      <c r="DQZ81"/>
      <c r="DRA81"/>
      <c r="DRB81"/>
      <c r="DRC81"/>
      <c r="DRD81"/>
      <c r="DRE81"/>
      <c r="DRF81"/>
      <c r="DRG81"/>
      <c r="DRH81"/>
      <c r="DRI81"/>
      <c r="DRJ81"/>
      <c r="DRK81"/>
      <c r="DRL81"/>
      <c r="DRM81"/>
      <c r="DRN81"/>
      <c r="DRO81"/>
      <c r="DRP81"/>
      <c r="DRQ81"/>
      <c r="DRR81"/>
      <c r="DRS81"/>
      <c r="DRT81"/>
      <c r="DRU81"/>
      <c r="DRV81"/>
      <c r="DRW81"/>
      <c r="DRX81"/>
      <c r="DRY81"/>
      <c r="DRZ81"/>
      <c r="DSA81"/>
      <c r="DSB81"/>
      <c r="DSC81"/>
      <c r="DSD81"/>
      <c r="DSE81"/>
      <c r="DSF81"/>
      <c r="DSG81"/>
      <c r="DSH81"/>
      <c r="DSI81"/>
      <c r="DSJ81"/>
      <c r="DSK81"/>
      <c r="DSL81"/>
      <c r="DSM81"/>
      <c r="DSN81"/>
      <c r="DSO81"/>
      <c r="DSP81"/>
      <c r="DSQ81"/>
      <c r="DSR81"/>
      <c r="DSS81"/>
      <c r="DST81"/>
      <c r="DSU81"/>
      <c r="DSV81"/>
      <c r="DSW81"/>
      <c r="DSX81"/>
      <c r="DSY81"/>
      <c r="DSZ81"/>
      <c r="DTA81"/>
      <c r="DTB81"/>
      <c r="DTC81"/>
      <c r="DTD81"/>
      <c r="DTE81"/>
      <c r="DTF81"/>
      <c r="DTG81"/>
      <c r="DTH81"/>
      <c r="DTI81"/>
      <c r="DTJ81"/>
      <c r="DTK81"/>
      <c r="DTL81"/>
      <c r="DTM81"/>
      <c r="DTN81"/>
      <c r="DTO81"/>
      <c r="DTP81"/>
      <c r="DTQ81"/>
      <c r="DTR81"/>
      <c r="DTS81"/>
      <c r="DTT81"/>
      <c r="DTU81"/>
      <c r="DTV81"/>
      <c r="DTW81"/>
      <c r="DTX81"/>
      <c r="DTY81"/>
      <c r="DTZ81"/>
      <c r="DUA81"/>
      <c r="DUB81"/>
      <c r="DUC81"/>
      <c r="DUD81"/>
      <c r="DUE81"/>
      <c r="DUF81"/>
      <c r="DUG81"/>
      <c r="DUH81"/>
      <c r="DUI81"/>
      <c r="DUJ81"/>
      <c r="DUK81"/>
      <c r="DUL81"/>
      <c r="DUM81"/>
      <c r="DUN81"/>
      <c r="DUO81"/>
      <c r="DUP81"/>
      <c r="DUQ81"/>
      <c r="DUR81"/>
      <c r="DUS81"/>
      <c r="DUT81"/>
      <c r="DUU81"/>
      <c r="DUV81"/>
      <c r="DUW81"/>
      <c r="DUX81"/>
      <c r="DUY81"/>
      <c r="DUZ81"/>
      <c r="DVA81"/>
      <c r="DVB81"/>
      <c r="DVC81"/>
      <c r="DVD81"/>
      <c r="DVE81"/>
      <c r="DVF81"/>
      <c r="DVG81"/>
      <c r="DVH81"/>
      <c r="DVI81"/>
      <c r="DVJ81"/>
      <c r="DVK81"/>
      <c r="DVL81"/>
      <c r="DVM81"/>
      <c r="DVN81"/>
      <c r="DVO81"/>
      <c r="DVP81"/>
      <c r="DVQ81"/>
      <c r="DVR81"/>
      <c r="DVS81"/>
      <c r="DVT81"/>
      <c r="DVU81"/>
      <c r="DVV81"/>
      <c r="DVW81"/>
      <c r="DVX81"/>
      <c r="DVY81"/>
      <c r="DVZ81"/>
      <c r="DWA81"/>
      <c r="DWB81"/>
      <c r="DWC81"/>
      <c r="DWD81"/>
      <c r="DWE81"/>
      <c r="DWF81"/>
      <c r="DWG81"/>
      <c r="DWH81"/>
      <c r="DWI81"/>
      <c r="DWJ81"/>
      <c r="DWK81"/>
      <c r="DWL81"/>
      <c r="DWM81"/>
      <c r="DWN81"/>
      <c r="DWO81"/>
      <c r="DWP81"/>
      <c r="DWQ81"/>
      <c r="DWR81"/>
      <c r="DWS81"/>
      <c r="DWT81"/>
      <c r="DWU81"/>
      <c r="DWV81"/>
      <c r="DWW81"/>
      <c r="DWX81"/>
      <c r="DWY81"/>
      <c r="DWZ81"/>
      <c r="DXA81"/>
      <c r="DXB81"/>
      <c r="DXC81"/>
      <c r="DXD81"/>
      <c r="DXE81"/>
      <c r="DXF81"/>
      <c r="DXG81"/>
      <c r="DXH81"/>
      <c r="DXI81"/>
      <c r="DXJ81"/>
      <c r="DXK81"/>
      <c r="DXL81"/>
      <c r="DXM81"/>
      <c r="DXN81"/>
      <c r="DXO81"/>
      <c r="DXP81"/>
      <c r="DXQ81"/>
      <c r="DXR81"/>
      <c r="DXS81"/>
      <c r="DXT81"/>
      <c r="DXU81"/>
      <c r="DXV81"/>
      <c r="DXW81"/>
      <c r="DXX81"/>
      <c r="DXY81"/>
      <c r="DXZ81"/>
      <c r="DYA81"/>
      <c r="DYB81"/>
      <c r="DYC81"/>
      <c r="DYD81"/>
      <c r="DYE81"/>
      <c r="DYF81"/>
      <c r="DYG81"/>
      <c r="DYH81"/>
      <c r="DYI81"/>
      <c r="DYJ81"/>
      <c r="DYK81"/>
      <c r="DYL81"/>
      <c r="DYM81"/>
      <c r="DYN81"/>
      <c r="DYO81"/>
      <c r="DYP81"/>
      <c r="DYQ81"/>
      <c r="DYR81"/>
      <c r="DYS81"/>
      <c r="DYT81"/>
      <c r="DYU81"/>
      <c r="DYV81"/>
      <c r="DYW81"/>
      <c r="DYX81"/>
      <c r="DYY81"/>
      <c r="DYZ81"/>
      <c r="DZA81"/>
      <c r="DZB81"/>
      <c r="DZC81"/>
      <c r="DZD81"/>
      <c r="DZE81"/>
      <c r="DZF81"/>
      <c r="DZG81"/>
      <c r="DZH81"/>
      <c r="DZI81"/>
      <c r="DZJ81"/>
      <c r="DZK81"/>
      <c r="DZL81"/>
      <c r="DZM81"/>
      <c r="DZN81"/>
      <c r="DZO81"/>
      <c r="DZP81"/>
      <c r="DZQ81"/>
      <c r="DZR81"/>
      <c r="DZS81"/>
      <c r="DZT81"/>
      <c r="DZU81"/>
      <c r="DZV81"/>
      <c r="DZW81"/>
      <c r="DZX81"/>
      <c r="DZY81"/>
      <c r="DZZ81"/>
      <c r="EAA81"/>
      <c r="EAB81"/>
      <c r="EAC81"/>
      <c r="EAD81"/>
      <c r="EAE81"/>
      <c r="EAF81"/>
      <c r="EAG81"/>
      <c r="EAH81"/>
      <c r="EAI81"/>
      <c r="EAJ81"/>
      <c r="EAK81"/>
      <c r="EAL81"/>
      <c r="EAM81"/>
      <c r="EAN81"/>
      <c r="EAO81"/>
      <c r="EAP81"/>
      <c r="EAQ81"/>
      <c r="EAR81"/>
      <c r="EAS81"/>
      <c r="EAT81"/>
      <c r="EAU81"/>
      <c r="EAV81"/>
      <c r="EAW81"/>
      <c r="EAX81"/>
      <c r="EAY81"/>
      <c r="EAZ81"/>
      <c r="EBA81"/>
      <c r="EBB81"/>
      <c r="EBC81"/>
      <c r="EBD81"/>
      <c r="EBE81"/>
      <c r="EBF81"/>
      <c r="EBG81"/>
      <c r="EBH81"/>
      <c r="EBI81"/>
      <c r="EBJ81"/>
      <c r="EBK81"/>
      <c r="EBL81"/>
      <c r="EBM81"/>
      <c r="EBN81"/>
      <c r="EBO81"/>
      <c r="EBP81"/>
      <c r="EBQ81"/>
      <c r="EBR81"/>
      <c r="EBS81"/>
      <c r="EBT81"/>
      <c r="EBU81"/>
      <c r="EBV81"/>
      <c r="EBW81"/>
      <c r="EBX81"/>
      <c r="EBY81"/>
      <c r="EBZ81"/>
      <c r="ECA81"/>
      <c r="ECB81"/>
      <c r="ECC81"/>
      <c r="ECD81"/>
      <c r="ECE81"/>
      <c r="ECF81"/>
      <c r="ECG81"/>
      <c r="ECH81"/>
      <c r="ECI81"/>
      <c r="ECJ81"/>
      <c r="ECK81"/>
      <c r="ECL81"/>
      <c r="ECM81"/>
      <c r="ECN81"/>
      <c r="ECO81"/>
      <c r="ECP81"/>
      <c r="ECQ81"/>
      <c r="ECR81"/>
      <c r="ECS81"/>
      <c r="ECT81"/>
      <c r="ECU81"/>
      <c r="ECV81"/>
      <c r="ECW81"/>
      <c r="ECX81"/>
      <c r="ECY81"/>
      <c r="ECZ81"/>
      <c r="EDA81"/>
      <c r="EDB81"/>
      <c r="EDC81"/>
      <c r="EDD81"/>
      <c r="EDE81"/>
      <c r="EDF81"/>
      <c r="EDG81"/>
      <c r="EDH81"/>
      <c r="EDI81"/>
      <c r="EDJ81"/>
      <c r="EDK81"/>
      <c r="EDL81"/>
      <c r="EDM81"/>
      <c r="EDN81"/>
      <c r="EDO81"/>
      <c r="EDP81"/>
      <c r="EDQ81"/>
      <c r="EDR81"/>
      <c r="EDS81"/>
      <c r="EDT81"/>
      <c r="EDU81"/>
      <c r="EDV81"/>
      <c r="EDW81"/>
      <c r="EDX81"/>
      <c r="EDY81"/>
      <c r="EDZ81"/>
      <c r="EEA81"/>
      <c r="EEB81"/>
      <c r="EEC81"/>
      <c r="EED81"/>
      <c r="EEE81"/>
      <c r="EEF81"/>
      <c r="EEG81"/>
      <c r="EEH81"/>
      <c r="EEI81"/>
      <c r="EEJ81"/>
      <c r="EEK81"/>
      <c r="EEL81"/>
      <c r="EEM81"/>
      <c r="EEN81"/>
      <c r="EEO81"/>
      <c r="EEP81"/>
      <c r="EEQ81"/>
      <c r="EER81"/>
      <c r="EES81"/>
      <c r="EET81"/>
      <c r="EEU81"/>
      <c r="EEV81"/>
      <c r="EEW81"/>
      <c r="EEX81"/>
      <c r="EEY81"/>
      <c r="EEZ81"/>
      <c r="EFA81"/>
      <c r="EFB81"/>
      <c r="EFC81"/>
      <c r="EFD81"/>
      <c r="EFE81"/>
      <c r="EFF81"/>
      <c r="EFG81"/>
      <c r="EFH81"/>
      <c r="EFI81"/>
      <c r="EFJ81"/>
      <c r="EFK81"/>
      <c r="EFL81"/>
      <c r="EFM81"/>
      <c r="EFN81"/>
      <c r="EFO81"/>
      <c r="EFP81"/>
      <c r="EFQ81"/>
      <c r="EFR81"/>
      <c r="EFS81"/>
      <c r="EFT81"/>
      <c r="EFU81"/>
      <c r="EFV81"/>
      <c r="EFW81"/>
      <c r="EFX81"/>
      <c r="EFY81"/>
      <c r="EFZ81"/>
      <c r="EGA81"/>
      <c r="EGB81"/>
      <c r="EGC81"/>
      <c r="EGD81"/>
      <c r="EGE81"/>
      <c r="EGF81"/>
      <c r="EGG81"/>
      <c r="EGH81"/>
      <c r="EGI81"/>
      <c r="EGJ81"/>
      <c r="EGK81"/>
      <c r="EGL81"/>
      <c r="EGM81"/>
      <c r="EGN81"/>
      <c r="EGO81"/>
      <c r="EGP81"/>
      <c r="EGQ81"/>
      <c r="EGR81"/>
      <c r="EGS81"/>
      <c r="EGT81"/>
      <c r="EGU81"/>
      <c r="EGV81"/>
      <c r="EGW81"/>
      <c r="EGX81"/>
      <c r="EGY81"/>
      <c r="EGZ81"/>
      <c r="EHA81"/>
      <c r="EHB81"/>
      <c r="EHC81"/>
      <c r="EHD81"/>
      <c r="EHE81"/>
      <c r="EHF81"/>
      <c r="EHG81"/>
      <c r="EHH81"/>
      <c r="EHI81"/>
      <c r="EHJ81"/>
      <c r="EHK81"/>
      <c r="EHL81"/>
      <c r="EHM81"/>
      <c r="EHN81"/>
      <c r="EHO81"/>
      <c r="EHP81"/>
      <c r="EHQ81"/>
      <c r="EHR81"/>
      <c r="EHS81"/>
      <c r="EHT81"/>
      <c r="EHU81"/>
      <c r="EHV81"/>
      <c r="EHW81"/>
      <c r="EHX81"/>
      <c r="EHY81"/>
      <c r="EHZ81"/>
      <c r="EIA81"/>
      <c r="EIB81"/>
      <c r="EIC81"/>
      <c r="EID81"/>
      <c r="EIE81"/>
      <c r="EIF81"/>
      <c r="EIG81"/>
      <c r="EIH81"/>
      <c r="EII81"/>
      <c r="EIJ81"/>
      <c r="EIK81"/>
      <c r="EIL81"/>
      <c r="EIM81"/>
      <c r="EIN81"/>
      <c r="EIO81"/>
      <c r="EIP81"/>
      <c r="EIQ81"/>
      <c r="EIR81"/>
      <c r="EIS81"/>
      <c r="EIT81"/>
      <c r="EIU81"/>
      <c r="EIV81"/>
      <c r="EIW81"/>
      <c r="EIX81"/>
      <c r="EIY81"/>
      <c r="EIZ81"/>
      <c r="EJA81"/>
      <c r="EJB81"/>
      <c r="EJC81"/>
      <c r="EJD81"/>
      <c r="EJE81"/>
      <c r="EJF81"/>
      <c r="EJG81"/>
      <c r="EJH81"/>
      <c r="EJI81"/>
      <c r="EJJ81"/>
      <c r="EJK81"/>
      <c r="EJL81"/>
      <c r="EJM81"/>
      <c r="EJN81"/>
      <c r="EJO81"/>
      <c r="EJP81"/>
      <c r="EJQ81"/>
      <c r="EJR81"/>
      <c r="EJS81"/>
      <c r="EJT81"/>
      <c r="EJU81"/>
      <c r="EJV81"/>
      <c r="EJW81"/>
      <c r="EJX81"/>
      <c r="EJY81"/>
      <c r="EJZ81"/>
      <c r="EKA81"/>
      <c r="EKB81"/>
      <c r="EKC81"/>
      <c r="EKD81"/>
      <c r="EKE81"/>
      <c r="EKF81"/>
      <c r="EKG81"/>
      <c r="EKH81"/>
      <c r="EKI81"/>
      <c r="EKJ81"/>
      <c r="EKK81"/>
      <c r="EKL81"/>
      <c r="EKM81"/>
      <c r="EKN81"/>
      <c r="EKO81"/>
      <c r="EKP81"/>
      <c r="EKQ81"/>
      <c r="EKR81"/>
      <c r="EKS81"/>
      <c r="EKT81"/>
      <c r="EKU81"/>
      <c r="EKV81"/>
      <c r="EKW81"/>
      <c r="EKX81"/>
      <c r="EKY81"/>
      <c r="EKZ81"/>
      <c r="ELA81"/>
      <c r="ELB81"/>
      <c r="ELC81"/>
      <c r="ELD81"/>
      <c r="ELE81"/>
      <c r="ELF81"/>
      <c r="ELG81"/>
      <c r="ELH81"/>
      <c r="ELI81"/>
      <c r="ELJ81"/>
      <c r="ELK81"/>
      <c r="ELL81"/>
      <c r="ELM81"/>
      <c r="ELN81"/>
      <c r="ELO81"/>
      <c r="ELP81"/>
      <c r="ELQ81"/>
      <c r="ELR81"/>
      <c r="ELS81"/>
      <c r="ELT81"/>
      <c r="ELU81"/>
      <c r="ELV81"/>
      <c r="ELW81"/>
      <c r="ELX81"/>
      <c r="ELY81"/>
      <c r="ELZ81"/>
      <c r="EMA81"/>
      <c r="EMB81"/>
      <c r="EMC81"/>
      <c r="EMD81"/>
      <c r="EME81"/>
      <c r="EMF81"/>
      <c r="EMG81"/>
      <c r="EMH81"/>
      <c r="EMI81"/>
      <c r="EMJ81"/>
      <c r="EMK81"/>
      <c r="EML81"/>
      <c r="EMM81"/>
      <c r="EMN81"/>
      <c r="EMO81"/>
      <c r="EMP81"/>
      <c r="EMQ81"/>
      <c r="EMR81"/>
      <c r="EMS81"/>
      <c r="EMT81"/>
      <c r="EMU81"/>
      <c r="EMV81"/>
      <c r="EMW81"/>
      <c r="EMX81"/>
      <c r="EMY81"/>
      <c r="EMZ81"/>
      <c r="ENA81"/>
      <c r="ENB81"/>
      <c r="ENC81"/>
      <c r="END81"/>
      <c r="ENE81"/>
      <c r="ENF81"/>
      <c r="ENG81"/>
      <c r="ENH81"/>
      <c r="ENI81"/>
      <c r="ENJ81"/>
      <c r="ENK81"/>
      <c r="ENL81"/>
      <c r="ENM81"/>
      <c r="ENN81"/>
      <c r="ENO81"/>
      <c r="ENP81"/>
      <c r="ENQ81"/>
      <c r="ENR81"/>
      <c r="ENS81"/>
      <c r="ENT81"/>
      <c r="ENU81"/>
      <c r="ENV81"/>
      <c r="ENW81"/>
      <c r="ENX81"/>
      <c r="ENY81"/>
      <c r="ENZ81"/>
      <c r="EOA81"/>
      <c r="EOB81"/>
      <c r="EOC81"/>
      <c r="EOD81"/>
      <c r="EOE81"/>
      <c r="EOF81"/>
      <c r="EOG81"/>
      <c r="EOH81"/>
      <c r="EOI81"/>
      <c r="EOJ81"/>
      <c r="EOK81"/>
      <c r="EOL81"/>
      <c r="EOM81"/>
      <c r="EON81"/>
      <c r="EOO81"/>
      <c r="EOP81"/>
      <c r="EOQ81"/>
      <c r="EOR81"/>
      <c r="EOS81"/>
      <c r="EOT81"/>
      <c r="EOU81"/>
      <c r="EOV81"/>
      <c r="EOW81"/>
      <c r="EOX81"/>
      <c r="EOY81"/>
      <c r="EOZ81"/>
      <c r="EPA81"/>
      <c r="EPB81"/>
      <c r="EPC81"/>
      <c r="EPD81"/>
      <c r="EPE81"/>
      <c r="EPF81"/>
      <c r="EPG81"/>
      <c r="EPH81"/>
      <c r="EPI81"/>
      <c r="EPJ81"/>
      <c r="EPK81"/>
      <c r="EPL81"/>
      <c r="EPM81"/>
      <c r="EPN81"/>
      <c r="EPO81"/>
      <c r="EPP81"/>
      <c r="EPQ81"/>
      <c r="EPR81"/>
      <c r="EPS81"/>
      <c r="EPT81"/>
      <c r="EPU81"/>
      <c r="EPV81"/>
      <c r="EPW81"/>
      <c r="EPX81"/>
      <c r="EPY81"/>
      <c r="EPZ81"/>
      <c r="EQA81"/>
      <c r="EQB81"/>
      <c r="EQC81"/>
      <c r="EQD81"/>
      <c r="EQE81"/>
      <c r="EQF81"/>
      <c r="EQG81"/>
      <c r="EQH81"/>
      <c r="EQI81"/>
      <c r="EQJ81"/>
      <c r="EQK81"/>
      <c r="EQL81"/>
      <c r="EQM81"/>
      <c r="EQN81"/>
      <c r="EQO81"/>
      <c r="EQP81"/>
      <c r="EQQ81"/>
      <c r="EQR81"/>
      <c r="EQS81"/>
      <c r="EQT81"/>
      <c r="EQU81"/>
      <c r="EQV81"/>
      <c r="EQW81"/>
      <c r="EQX81"/>
      <c r="EQY81"/>
      <c r="EQZ81"/>
      <c r="ERA81"/>
      <c r="ERB81"/>
      <c r="ERC81"/>
      <c r="ERD81"/>
      <c r="ERE81"/>
      <c r="ERF81"/>
      <c r="ERG81"/>
      <c r="ERH81"/>
      <c r="ERI81"/>
      <c r="ERJ81"/>
      <c r="ERK81"/>
      <c r="ERL81"/>
      <c r="ERM81"/>
      <c r="ERN81"/>
      <c r="ERO81"/>
      <c r="ERP81"/>
      <c r="ERQ81"/>
      <c r="ERR81"/>
      <c r="ERS81"/>
      <c r="ERT81"/>
      <c r="ERU81"/>
      <c r="ERV81"/>
      <c r="ERW81"/>
      <c r="ERX81"/>
      <c r="ERY81"/>
      <c r="ERZ81"/>
      <c r="ESA81"/>
      <c r="ESB81"/>
      <c r="ESC81"/>
      <c r="ESD81"/>
      <c r="ESE81"/>
      <c r="ESF81"/>
      <c r="ESG81"/>
      <c r="ESH81"/>
      <c r="ESI81"/>
      <c r="ESJ81"/>
      <c r="ESK81"/>
      <c r="ESL81"/>
      <c r="ESM81"/>
      <c r="ESN81"/>
      <c r="ESO81"/>
      <c r="ESP81"/>
      <c r="ESQ81"/>
      <c r="ESR81"/>
      <c r="ESS81"/>
      <c r="EST81"/>
      <c r="ESU81"/>
      <c r="ESV81"/>
      <c r="ESW81"/>
      <c r="ESX81"/>
      <c r="ESY81"/>
      <c r="ESZ81"/>
      <c r="ETA81"/>
      <c r="ETB81"/>
      <c r="ETC81"/>
      <c r="ETD81"/>
      <c r="ETE81"/>
      <c r="ETF81"/>
      <c r="ETG81"/>
      <c r="ETH81"/>
      <c r="ETI81"/>
      <c r="ETJ81"/>
      <c r="ETK81"/>
      <c r="ETL81"/>
      <c r="ETM81"/>
      <c r="ETN81"/>
      <c r="ETO81"/>
      <c r="ETP81"/>
      <c r="ETQ81"/>
      <c r="ETR81"/>
      <c r="ETS81"/>
      <c r="ETT81"/>
      <c r="ETU81"/>
      <c r="ETV81"/>
      <c r="ETW81"/>
      <c r="ETX81"/>
      <c r="ETY81"/>
      <c r="ETZ81"/>
      <c r="EUA81"/>
      <c r="EUB81"/>
      <c r="EUC81"/>
      <c r="EUD81"/>
      <c r="EUE81"/>
      <c r="EUF81"/>
      <c r="EUG81"/>
      <c r="EUH81"/>
      <c r="EUI81"/>
      <c r="EUJ81"/>
      <c r="EUK81"/>
      <c r="EUL81"/>
      <c r="EUM81"/>
      <c r="EUN81"/>
      <c r="EUO81"/>
      <c r="EUP81"/>
      <c r="EUQ81"/>
      <c r="EUR81"/>
      <c r="EUS81"/>
      <c r="EUT81"/>
      <c r="EUU81"/>
      <c r="EUV81"/>
      <c r="EUW81"/>
      <c r="EUX81"/>
      <c r="EUY81"/>
      <c r="EUZ81"/>
      <c r="EVA81"/>
      <c r="EVB81"/>
      <c r="EVC81"/>
      <c r="EVD81"/>
      <c r="EVE81"/>
      <c r="EVF81"/>
      <c r="EVG81"/>
      <c r="EVH81"/>
      <c r="EVI81"/>
      <c r="EVJ81"/>
      <c r="EVK81"/>
      <c r="EVL81"/>
      <c r="EVM81"/>
      <c r="EVN81"/>
      <c r="EVO81"/>
      <c r="EVP81"/>
      <c r="EVQ81"/>
      <c r="EVR81"/>
      <c r="EVS81"/>
      <c r="EVT81"/>
      <c r="EVU81"/>
      <c r="EVV81"/>
      <c r="EVW81"/>
      <c r="EVX81"/>
      <c r="EVY81"/>
      <c r="EVZ81"/>
      <c r="EWA81"/>
      <c r="EWB81"/>
      <c r="EWC81"/>
      <c r="EWD81"/>
      <c r="EWE81"/>
      <c r="EWF81"/>
      <c r="EWG81"/>
      <c r="EWH81"/>
      <c r="EWI81"/>
      <c r="EWJ81"/>
      <c r="EWK81"/>
      <c r="EWL81"/>
      <c r="EWM81"/>
      <c r="EWN81"/>
      <c r="EWO81"/>
      <c r="EWP81"/>
      <c r="EWQ81"/>
      <c r="EWR81"/>
      <c r="EWS81"/>
      <c r="EWT81"/>
      <c r="EWU81"/>
      <c r="EWV81"/>
      <c r="EWW81"/>
      <c r="EWX81"/>
      <c r="EWY81"/>
      <c r="EWZ81"/>
      <c r="EXA81"/>
      <c r="EXB81"/>
      <c r="EXC81"/>
      <c r="EXD81"/>
      <c r="EXE81"/>
      <c r="EXF81"/>
      <c r="EXG81"/>
      <c r="EXH81"/>
      <c r="EXI81"/>
      <c r="EXJ81"/>
      <c r="EXK81"/>
      <c r="EXL81"/>
      <c r="EXM81"/>
      <c r="EXN81"/>
      <c r="EXO81"/>
      <c r="EXP81"/>
      <c r="EXQ81"/>
      <c r="EXR81"/>
      <c r="EXS81"/>
      <c r="EXT81"/>
      <c r="EXU81"/>
      <c r="EXV81"/>
      <c r="EXW81"/>
      <c r="EXX81"/>
      <c r="EXY81"/>
      <c r="EXZ81"/>
      <c r="EYA81"/>
      <c r="EYB81"/>
      <c r="EYC81"/>
      <c r="EYD81"/>
      <c r="EYE81"/>
      <c r="EYF81"/>
      <c r="EYG81"/>
      <c r="EYH81"/>
      <c r="EYI81"/>
      <c r="EYJ81"/>
      <c r="EYK81"/>
      <c r="EYL81"/>
      <c r="EYM81"/>
      <c r="EYN81"/>
      <c r="EYO81"/>
      <c r="EYP81"/>
      <c r="EYQ81"/>
      <c r="EYR81"/>
      <c r="EYS81"/>
      <c r="EYT81"/>
      <c r="EYU81"/>
      <c r="EYV81"/>
      <c r="EYW81"/>
      <c r="EYX81"/>
      <c r="EYY81"/>
      <c r="EYZ81"/>
      <c r="EZA81"/>
      <c r="EZB81"/>
      <c r="EZC81"/>
      <c r="EZD81"/>
      <c r="EZE81"/>
      <c r="EZF81"/>
      <c r="EZG81"/>
      <c r="EZH81"/>
      <c r="EZI81"/>
      <c r="EZJ81"/>
      <c r="EZK81"/>
      <c r="EZL81"/>
      <c r="EZM81"/>
      <c r="EZN81"/>
      <c r="EZO81"/>
      <c r="EZP81"/>
      <c r="EZQ81"/>
      <c r="EZR81"/>
      <c r="EZS81"/>
      <c r="EZT81"/>
      <c r="EZU81"/>
      <c r="EZV81"/>
      <c r="EZW81"/>
      <c r="EZX81"/>
      <c r="EZY81"/>
      <c r="EZZ81"/>
      <c r="FAA81"/>
      <c r="FAB81"/>
      <c r="FAC81"/>
      <c r="FAD81"/>
      <c r="FAE81"/>
      <c r="FAF81"/>
      <c r="FAG81"/>
      <c r="FAH81"/>
      <c r="FAI81"/>
      <c r="FAJ81"/>
      <c r="FAK81"/>
      <c r="FAL81"/>
      <c r="FAM81"/>
      <c r="FAN81"/>
      <c r="FAO81"/>
      <c r="FAP81"/>
      <c r="FAQ81"/>
      <c r="FAR81"/>
      <c r="FAS81"/>
      <c r="FAT81"/>
      <c r="FAU81"/>
      <c r="FAV81"/>
      <c r="FAW81"/>
      <c r="FAX81"/>
      <c r="FAY81"/>
      <c r="FAZ81"/>
      <c r="FBA81"/>
      <c r="FBB81"/>
      <c r="FBC81"/>
      <c r="FBD81"/>
      <c r="FBE81"/>
      <c r="FBF81"/>
      <c r="FBG81"/>
      <c r="FBH81"/>
      <c r="FBI81"/>
      <c r="FBJ81"/>
      <c r="FBK81"/>
      <c r="FBL81"/>
      <c r="FBM81"/>
      <c r="FBN81"/>
      <c r="FBO81"/>
      <c r="FBP81"/>
      <c r="FBQ81"/>
      <c r="FBR81"/>
      <c r="FBS81"/>
      <c r="FBT81"/>
      <c r="FBU81"/>
      <c r="FBV81"/>
      <c r="FBW81"/>
      <c r="FBX81"/>
      <c r="FBY81"/>
      <c r="FBZ81"/>
      <c r="FCA81"/>
      <c r="FCB81"/>
      <c r="FCC81"/>
      <c r="FCD81"/>
      <c r="FCE81"/>
      <c r="FCF81"/>
      <c r="FCG81"/>
      <c r="FCH81"/>
      <c r="FCI81"/>
      <c r="FCJ81"/>
      <c r="FCK81"/>
      <c r="FCL81"/>
      <c r="FCM81"/>
      <c r="FCN81"/>
      <c r="FCO81"/>
      <c r="FCP81"/>
      <c r="FCQ81"/>
      <c r="FCR81"/>
      <c r="FCS81"/>
      <c r="FCT81"/>
      <c r="FCU81"/>
      <c r="FCV81"/>
      <c r="FCW81"/>
      <c r="FCX81"/>
      <c r="FCY81"/>
      <c r="FCZ81"/>
      <c r="FDA81"/>
      <c r="FDB81"/>
      <c r="FDC81"/>
      <c r="FDD81"/>
      <c r="FDE81"/>
      <c r="FDF81"/>
      <c r="FDG81"/>
      <c r="FDH81"/>
      <c r="FDI81"/>
      <c r="FDJ81"/>
      <c r="FDK81"/>
      <c r="FDL81"/>
      <c r="FDM81"/>
      <c r="FDN81"/>
      <c r="FDO81"/>
      <c r="FDP81"/>
      <c r="FDQ81"/>
      <c r="FDR81"/>
      <c r="FDS81"/>
      <c r="FDT81"/>
      <c r="FDU81"/>
      <c r="FDV81"/>
      <c r="FDW81"/>
      <c r="FDX81"/>
      <c r="FDY81"/>
      <c r="FDZ81"/>
      <c r="FEA81"/>
      <c r="FEB81"/>
      <c r="FEC81"/>
      <c r="FED81"/>
      <c r="FEE81"/>
      <c r="FEF81"/>
      <c r="FEG81"/>
      <c r="FEH81"/>
      <c r="FEI81"/>
      <c r="FEJ81"/>
      <c r="FEK81"/>
      <c r="FEL81"/>
      <c r="FEM81"/>
      <c r="FEN81"/>
      <c r="FEO81"/>
      <c r="FEP81"/>
      <c r="FEQ81"/>
      <c r="FER81"/>
      <c r="FES81"/>
      <c r="FET81"/>
      <c r="FEU81"/>
      <c r="FEV81"/>
      <c r="FEW81"/>
      <c r="FEX81"/>
      <c r="FEY81"/>
      <c r="FEZ81"/>
      <c r="FFA81"/>
      <c r="FFB81"/>
      <c r="FFC81"/>
      <c r="FFD81"/>
      <c r="FFE81"/>
      <c r="FFF81"/>
      <c r="FFG81"/>
      <c r="FFH81"/>
      <c r="FFI81"/>
      <c r="FFJ81"/>
      <c r="FFK81"/>
      <c r="FFL81"/>
      <c r="FFM81"/>
      <c r="FFN81"/>
      <c r="FFO81"/>
      <c r="FFP81"/>
      <c r="FFQ81"/>
      <c r="FFR81"/>
      <c r="FFS81"/>
      <c r="FFT81"/>
      <c r="FFU81"/>
      <c r="FFV81"/>
      <c r="FFW81"/>
      <c r="FFX81"/>
      <c r="FFY81"/>
      <c r="FFZ81"/>
      <c r="FGA81"/>
      <c r="FGB81"/>
      <c r="FGC81"/>
      <c r="FGD81"/>
      <c r="FGE81"/>
      <c r="FGF81"/>
      <c r="FGG81"/>
      <c r="FGH81"/>
      <c r="FGI81"/>
      <c r="FGJ81"/>
      <c r="FGK81"/>
      <c r="FGL81"/>
      <c r="FGM81"/>
      <c r="FGN81"/>
      <c r="FGO81"/>
      <c r="FGP81"/>
      <c r="FGQ81"/>
      <c r="FGR81"/>
      <c r="FGS81"/>
      <c r="FGT81"/>
      <c r="FGU81"/>
      <c r="FGV81"/>
      <c r="FGW81"/>
      <c r="FGX81"/>
      <c r="FGY81"/>
      <c r="FGZ81"/>
      <c r="FHA81"/>
      <c r="FHB81"/>
      <c r="FHC81"/>
      <c r="FHD81"/>
      <c r="FHE81"/>
      <c r="FHF81"/>
      <c r="FHG81"/>
      <c r="FHH81"/>
      <c r="FHI81"/>
      <c r="FHJ81"/>
      <c r="FHK81"/>
      <c r="FHL81"/>
      <c r="FHM81"/>
      <c r="FHN81"/>
      <c r="FHO81"/>
      <c r="FHP81"/>
      <c r="FHQ81"/>
      <c r="FHR81"/>
      <c r="FHS81"/>
      <c r="FHT81"/>
      <c r="FHU81"/>
      <c r="FHV81"/>
      <c r="FHW81"/>
      <c r="FHX81"/>
      <c r="FHY81"/>
      <c r="FHZ81"/>
      <c r="FIA81"/>
      <c r="FIB81"/>
      <c r="FIC81"/>
      <c r="FID81"/>
      <c r="FIE81"/>
      <c r="FIF81"/>
      <c r="FIG81"/>
      <c r="FIH81"/>
      <c r="FII81"/>
      <c r="FIJ81"/>
      <c r="FIK81"/>
      <c r="FIL81"/>
      <c r="FIM81"/>
      <c r="FIN81"/>
      <c r="FIO81"/>
      <c r="FIP81"/>
      <c r="FIQ81"/>
      <c r="FIR81"/>
      <c r="FIS81"/>
      <c r="FIT81"/>
      <c r="FIU81"/>
      <c r="FIV81"/>
      <c r="FIW81"/>
      <c r="FIX81"/>
      <c r="FIY81"/>
      <c r="FIZ81"/>
      <c r="FJA81"/>
      <c r="FJB81"/>
      <c r="FJC81"/>
      <c r="FJD81"/>
      <c r="FJE81"/>
      <c r="FJF81"/>
      <c r="FJG81"/>
      <c r="FJH81"/>
      <c r="FJI81"/>
      <c r="FJJ81"/>
      <c r="FJK81"/>
      <c r="FJL81"/>
      <c r="FJM81"/>
      <c r="FJN81"/>
      <c r="FJO81"/>
      <c r="FJP81"/>
      <c r="FJQ81"/>
      <c r="FJR81"/>
      <c r="FJS81"/>
      <c r="FJT81"/>
      <c r="FJU81"/>
      <c r="FJV81"/>
      <c r="FJW81"/>
      <c r="FJX81"/>
      <c r="FJY81"/>
      <c r="FJZ81"/>
      <c r="FKA81"/>
      <c r="FKB81"/>
      <c r="FKC81"/>
      <c r="FKD81"/>
      <c r="FKE81"/>
      <c r="FKF81"/>
      <c r="FKG81"/>
      <c r="FKH81"/>
      <c r="FKI81"/>
      <c r="FKJ81"/>
      <c r="FKK81"/>
      <c r="FKL81"/>
      <c r="FKM81"/>
      <c r="FKN81"/>
      <c r="FKO81"/>
      <c r="FKP81"/>
      <c r="FKQ81"/>
      <c r="FKR81"/>
      <c r="FKS81"/>
      <c r="FKT81"/>
      <c r="FKU81"/>
      <c r="FKV81"/>
      <c r="FKW81"/>
      <c r="FKX81"/>
      <c r="FKY81"/>
      <c r="FKZ81"/>
      <c r="FLA81"/>
      <c r="FLB81"/>
      <c r="FLC81"/>
      <c r="FLD81"/>
      <c r="FLE81"/>
      <c r="FLF81"/>
      <c r="FLG81"/>
      <c r="FLH81"/>
      <c r="FLI81"/>
      <c r="FLJ81"/>
      <c r="FLK81"/>
      <c r="FLL81"/>
      <c r="FLM81"/>
      <c r="FLN81"/>
      <c r="FLO81"/>
      <c r="FLP81"/>
      <c r="FLQ81"/>
      <c r="FLR81"/>
      <c r="FLS81"/>
      <c r="FLT81"/>
      <c r="FLU81"/>
      <c r="FLV81"/>
      <c r="FLW81"/>
      <c r="FLX81"/>
      <c r="FLY81"/>
      <c r="FLZ81"/>
      <c r="FMA81"/>
      <c r="FMB81"/>
      <c r="FMC81"/>
      <c r="FMD81"/>
      <c r="FME81"/>
      <c r="FMF81"/>
      <c r="FMG81"/>
      <c r="FMH81"/>
      <c r="FMI81"/>
      <c r="FMJ81"/>
      <c r="FMK81"/>
      <c r="FML81"/>
      <c r="FMM81"/>
      <c r="FMN81"/>
      <c r="FMO81"/>
      <c r="FMP81"/>
      <c r="FMQ81"/>
      <c r="FMR81"/>
      <c r="FMS81"/>
      <c r="FMT81"/>
      <c r="FMU81"/>
      <c r="FMV81"/>
      <c r="FMW81"/>
      <c r="FMX81"/>
      <c r="FMY81"/>
      <c r="FMZ81"/>
      <c r="FNA81"/>
      <c r="FNB81"/>
      <c r="FNC81"/>
      <c r="FND81"/>
      <c r="FNE81"/>
      <c r="FNF81"/>
      <c r="FNG81"/>
      <c r="FNH81"/>
      <c r="FNI81"/>
      <c r="FNJ81"/>
      <c r="FNK81"/>
      <c r="FNL81"/>
      <c r="FNM81"/>
      <c r="FNN81"/>
      <c r="FNO81"/>
      <c r="FNP81"/>
      <c r="FNQ81"/>
      <c r="FNR81"/>
      <c r="FNS81"/>
      <c r="FNT81"/>
      <c r="FNU81"/>
      <c r="FNV81"/>
      <c r="FNW81"/>
      <c r="FNX81"/>
      <c r="FNY81"/>
      <c r="FNZ81"/>
      <c r="FOA81"/>
      <c r="FOB81"/>
      <c r="FOC81"/>
      <c r="FOD81"/>
      <c r="FOE81"/>
      <c r="FOF81"/>
      <c r="FOG81"/>
      <c r="FOH81"/>
      <c r="FOI81"/>
      <c r="FOJ81"/>
      <c r="FOK81"/>
      <c r="FOL81"/>
      <c r="FOM81"/>
      <c r="FON81"/>
      <c r="FOO81"/>
      <c r="FOP81"/>
      <c r="FOQ81"/>
      <c r="FOR81"/>
      <c r="FOS81"/>
      <c r="FOT81"/>
      <c r="FOU81"/>
      <c r="FOV81"/>
      <c r="FOW81"/>
      <c r="FOX81"/>
      <c r="FOY81"/>
      <c r="FOZ81"/>
      <c r="FPA81"/>
      <c r="FPB81"/>
      <c r="FPC81"/>
      <c r="FPD81"/>
      <c r="FPE81"/>
      <c r="FPF81"/>
      <c r="FPG81"/>
      <c r="FPH81"/>
      <c r="FPI81"/>
      <c r="FPJ81"/>
      <c r="FPK81"/>
      <c r="FPL81"/>
      <c r="FPM81"/>
      <c r="FPN81"/>
      <c r="FPO81"/>
      <c r="FPP81"/>
      <c r="FPQ81"/>
      <c r="FPR81"/>
      <c r="FPS81"/>
      <c r="FPT81"/>
      <c r="FPU81"/>
      <c r="FPV81"/>
      <c r="FPW81"/>
      <c r="FPX81"/>
      <c r="FPY81"/>
      <c r="FPZ81"/>
      <c r="FQA81"/>
      <c r="FQB81"/>
      <c r="FQC81"/>
      <c r="FQD81"/>
      <c r="FQE81"/>
      <c r="FQF81"/>
      <c r="FQG81"/>
      <c r="FQH81"/>
      <c r="FQI81"/>
      <c r="FQJ81"/>
      <c r="FQK81"/>
      <c r="FQL81"/>
      <c r="FQM81"/>
      <c r="FQN81"/>
      <c r="FQO81"/>
      <c r="FQP81"/>
      <c r="FQQ81"/>
      <c r="FQR81"/>
      <c r="FQS81"/>
      <c r="FQT81"/>
      <c r="FQU81"/>
      <c r="FQV81"/>
      <c r="FQW81"/>
      <c r="FQX81"/>
      <c r="FQY81"/>
      <c r="FQZ81"/>
      <c r="FRA81"/>
      <c r="FRB81"/>
      <c r="FRC81"/>
      <c r="FRD81"/>
      <c r="FRE81"/>
      <c r="FRF81"/>
      <c r="FRG81"/>
      <c r="FRH81"/>
      <c r="FRI81"/>
      <c r="FRJ81"/>
      <c r="FRK81"/>
      <c r="FRL81"/>
      <c r="FRM81"/>
      <c r="FRN81"/>
      <c r="FRO81"/>
      <c r="FRP81"/>
      <c r="FRQ81"/>
      <c r="FRR81"/>
      <c r="FRS81"/>
      <c r="FRT81"/>
      <c r="FRU81"/>
      <c r="FRV81"/>
      <c r="FRW81"/>
      <c r="FRX81"/>
      <c r="FRY81"/>
      <c r="FRZ81"/>
      <c r="FSA81"/>
      <c r="FSB81"/>
      <c r="FSC81"/>
      <c r="FSD81"/>
      <c r="FSE81"/>
      <c r="FSF81"/>
      <c r="FSG81"/>
      <c r="FSH81"/>
      <c r="FSI81"/>
      <c r="FSJ81"/>
      <c r="FSK81"/>
      <c r="FSL81"/>
      <c r="FSM81"/>
      <c r="FSN81"/>
      <c r="FSO81"/>
      <c r="FSP81"/>
      <c r="FSQ81"/>
      <c r="FSR81"/>
      <c r="FSS81"/>
      <c r="FST81"/>
      <c r="FSU81"/>
      <c r="FSV81"/>
      <c r="FSW81"/>
      <c r="FSX81"/>
      <c r="FSY81"/>
      <c r="FSZ81"/>
      <c r="FTA81"/>
      <c r="FTB81"/>
      <c r="FTC81"/>
      <c r="FTD81"/>
      <c r="FTE81"/>
      <c r="FTF81"/>
      <c r="FTG81"/>
      <c r="FTH81"/>
      <c r="FTI81"/>
      <c r="FTJ81"/>
      <c r="FTK81"/>
      <c r="FTL81"/>
      <c r="FTM81"/>
      <c r="FTN81"/>
      <c r="FTO81"/>
      <c r="FTP81"/>
      <c r="FTQ81"/>
      <c r="FTR81"/>
      <c r="FTS81"/>
      <c r="FTT81"/>
      <c r="FTU81"/>
      <c r="FTV81"/>
      <c r="FTW81"/>
      <c r="FTX81"/>
      <c r="FTY81"/>
      <c r="FTZ81"/>
      <c r="FUA81"/>
      <c r="FUB81"/>
      <c r="FUC81"/>
      <c r="FUD81"/>
      <c r="FUE81"/>
      <c r="FUF81"/>
      <c r="FUG81"/>
      <c r="FUH81"/>
      <c r="FUI81"/>
      <c r="FUJ81"/>
      <c r="FUK81"/>
      <c r="FUL81"/>
      <c r="FUM81"/>
      <c r="FUN81"/>
      <c r="FUO81"/>
      <c r="FUP81"/>
      <c r="FUQ81"/>
      <c r="FUR81"/>
      <c r="FUS81"/>
      <c r="FUT81"/>
      <c r="FUU81"/>
      <c r="FUV81"/>
      <c r="FUW81"/>
      <c r="FUX81"/>
      <c r="FUY81"/>
      <c r="FUZ81"/>
      <c r="FVA81"/>
      <c r="FVB81"/>
      <c r="FVC81"/>
      <c r="FVD81"/>
      <c r="FVE81"/>
      <c r="FVF81"/>
      <c r="FVG81"/>
      <c r="FVH81"/>
      <c r="FVI81"/>
      <c r="FVJ81"/>
      <c r="FVK81"/>
      <c r="FVL81"/>
      <c r="FVM81"/>
      <c r="FVN81"/>
      <c r="FVO81"/>
      <c r="FVP81"/>
      <c r="FVQ81"/>
      <c r="FVR81"/>
      <c r="FVS81"/>
      <c r="FVT81"/>
      <c r="FVU81"/>
      <c r="FVV81"/>
      <c r="FVW81"/>
      <c r="FVX81"/>
      <c r="FVY81"/>
      <c r="FVZ81"/>
      <c r="FWA81"/>
      <c r="FWB81"/>
      <c r="FWC81"/>
      <c r="FWD81"/>
      <c r="FWE81"/>
      <c r="FWF81"/>
      <c r="FWG81"/>
      <c r="FWH81"/>
      <c r="FWI81"/>
      <c r="FWJ81"/>
      <c r="FWK81"/>
      <c r="FWL81"/>
      <c r="FWM81"/>
      <c r="FWN81"/>
      <c r="FWO81"/>
      <c r="FWP81"/>
      <c r="FWQ81"/>
      <c r="FWR81"/>
      <c r="FWS81"/>
      <c r="FWT81"/>
      <c r="FWU81"/>
      <c r="FWV81"/>
      <c r="FWW81"/>
      <c r="FWX81"/>
      <c r="FWY81"/>
      <c r="FWZ81"/>
      <c r="FXA81"/>
      <c r="FXB81"/>
      <c r="FXC81"/>
      <c r="FXD81"/>
      <c r="FXE81"/>
      <c r="FXF81"/>
      <c r="FXG81"/>
      <c r="FXH81"/>
      <c r="FXI81"/>
      <c r="FXJ81"/>
      <c r="FXK81"/>
      <c r="FXL81"/>
      <c r="FXM81"/>
      <c r="FXN81"/>
      <c r="FXO81"/>
      <c r="FXP81"/>
      <c r="FXQ81"/>
      <c r="FXR81"/>
      <c r="FXS81"/>
      <c r="FXT81"/>
      <c r="FXU81"/>
      <c r="FXV81"/>
      <c r="FXW81"/>
      <c r="FXX81"/>
      <c r="FXY81"/>
      <c r="FXZ81"/>
      <c r="FYA81"/>
      <c r="FYB81"/>
      <c r="FYC81"/>
      <c r="FYD81"/>
      <c r="FYE81"/>
      <c r="FYF81"/>
      <c r="FYG81"/>
      <c r="FYH81"/>
      <c r="FYI81"/>
      <c r="FYJ81"/>
      <c r="FYK81"/>
      <c r="FYL81"/>
      <c r="FYM81"/>
      <c r="FYN81"/>
      <c r="FYO81"/>
      <c r="FYP81"/>
      <c r="FYQ81"/>
      <c r="FYR81"/>
      <c r="FYS81"/>
      <c r="FYT81"/>
      <c r="FYU81"/>
      <c r="FYV81"/>
      <c r="FYW81"/>
      <c r="FYX81"/>
      <c r="FYY81"/>
      <c r="FYZ81"/>
      <c r="FZA81"/>
      <c r="FZB81"/>
      <c r="FZC81"/>
      <c r="FZD81"/>
      <c r="FZE81"/>
      <c r="FZF81"/>
      <c r="FZG81"/>
      <c r="FZH81"/>
      <c r="FZI81"/>
      <c r="FZJ81"/>
      <c r="FZK81"/>
      <c r="FZL81"/>
      <c r="FZM81"/>
      <c r="FZN81"/>
      <c r="FZO81"/>
      <c r="FZP81"/>
      <c r="FZQ81"/>
      <c r="FZR81"/>
      <c r="FZS81"/>
      <c r="FZT81"/>
      <c r="FZU81"/>
      <c r="FZV81"/>
      <c r="FZW81"/>
      <c r="FZX81"/>
      <c r="FZY81"/>
      <c r="FZZ81"/>
      <c r="GAA81"/>
      <c r="GAB81"/>
      <c r="GAC81"/>
      <c r="GAD81"/>
      <c r="GAE81"/>
      <c r="GAF81"/>
      <c r="GAG81"/>
      <c r="GAH81"/>
      <c r="GAI81"/>
      <c r="GAJ81"/>
      <c r="GAK81"/>
      <c r="GAL81"/>
      <c r="GAM81"/>
      <c r="GAN81"/>
      <c r="GAO81"/>
      <c r="GAP81"/>
      <c r="GAQ81"/>
      <c r="GAR81"/>
      <c r="GAS81"/>
      <c r="GAT81"/>
      <c r="GAU81"/>
      <c r="GAV81"/>
      <c r="GAW81"/>
      <c r="GAX81"/>
      <c r="GAY81"/>
      <c r="GAZ81"/>
      <c r="GBA81"/>
      <c r="GBB81"/>
      <c r="GBC81"/>
      <c r="GBD81"/>
      <c r="GBE81"/>
      <c r="GBF81"/>
      <c r="GBG81"/>
      <c r="GBH81"/>
      <c r="GBI81"/>
      <c r="GBJ81"/>
      <c r="GBK81"/>
      <c r="GBL81"/>
      <c r="GBM81"/>
      <c r="GBN81"/>
      <c r="GBO81"/>
      <c r="GBP81"/>
      <c r="GBQ81"/>
      <c r="GBR81"/>
      <c r="GBS81"/>
      <c r="GBT81"/>
      <c r="GBU81"/>
      <c r="GBV81"/>
      <c r="GBW81"/>
      <c r="GBX81"/>
      <c r="GBY81"/>
      <c r="GBZ81"/>
      <c r="GCA81"/>
      <c r="GCB81"/>
      <c r="GCC81"/>
      <c r="GCD81"/>
      <c r="GCE81"/>
      <c r="GCF81"/>
      <c r="GCG81"/>
      <c r="GCH81"/>
      <c r="GCI81"/>
      <c r="GCJ81"/>
      <c r="GCK81"/>
      <c r="GCL81"/>
      <c r="GCM81"/>
      <c r="GCN81"/>
      <c r="GCO81"/>
      <c r="GCP81"/>
      <c r="GCQ81"/>
      <c r="GCR81"/>
      <c r="GCS81"/>
      <c r="GCT81"/>
      <c r="GCU81"/>
      <c r="GCV81"/>
      <c r="GCW81"/>
      <c r="GCX81"/>
      <c r="GCY81"/>
      <c r="GCZ81"/>
      <c r="GDA81"/>
      <c r="GDB81"/>
      <c r="GDC81"/>
      <c r="GDD81"/>
      <c r="GDE81"/>
      <c r="GDF81"/>
      <c r="GDG81"/>
      <c r="GDH81"/>
      <c r="GDI81"/>
      <c r="GDJ81"/>
      <c r="GDK81"/>
      <c r="GDL81"/>
      <c r="GDM81"/>
      <c r="GDN81"/>
      <c r="GDO81"/>
      <c r="GDP81"/>
      <c r="GDQ81"/>
      <c r="GDR81"/>
      <c r="GDS81"/>
      <c r="GDT81"/>
      <c r="GDU81"/>
      <c r="GDV81"/>
      <c r="GDW81"/>
      <c r="GDX81"/>
      <c r="GDY81"/>
      <c r="GDZ81"/>
      <c r="GEA81"/>
      <c r="GEB81"/>
      <c r="GEC81"/>
      <c r="GED81"/>
      <c r="GEE81"/>
      <c r="GEF81"/>
      <c r="GEG81"/>
      <c r="GEH81"/>
      <c r="GEI81"/>
      <c r="GEJ81"/>
      <c r="GEK81"/>
      <c r="GEL81"/>
      <c r="GEM81"/>
      <c r="GEN81"/>
      <c r="GEO81"/>
      <c r="GEP81"/>
      <c r="GEQ81"/>
      <c r="GER81"/>
      <c r="GES81"/>
      <c r="GET81"/>
      <c r="GEU81"/>
      <c r="GEV81"/>
      <c r="GEW81"/>
      <c r="GEX81"/>
      <c r="GEY81"/>
      <c r="GEZ81"/>
      <c r="GFA81"/>
      <c r="GFB81"/>
      <c r="GFC81"/>
      <c r="GFD81"/>
      <c r="GFE81"/>
      <c r="GFF81"/>
      <c r="GFG81"/>
      <c r="GFH81"/>
      <c r="GFI81"/>
      <c r="GFJ81"/>
      <c r="GFK81"/>
      <c r="GFL81"/>
      <c r="GFM81"/>
      <c r="GFN81"/>
      <c r="GFO81"/>
      <c r="GFP81"/>
      <c r="GFQ81"/>
      <c r="GFR81"/>
      <c r="GFS81"/>
      <c r="GFT81"/>
      <c r="GFU81"/>
      <c r="GFV81"/>
      <c r="GFW81"/>
      <c r="GFX81"/>
      <c r="GFY81"/>
      <c r="GFZ81"/>
      <c r="GGA81"/>
      <c r="GGB81"/>
      <c r="GGC81"/>
      <c r="GGD81"/>
      <c r="GGE81"/>
      <c r="GGF81"/>
      <c r="GGG81"/>
      <c r="GGH81"/>
      <c r="GGI81"/>
      <c r="GGJ81"/>
      <c r="GGK81"/>
      <c r="GGL81"/>
      <c r="GGM81"/>
      <c r="GGN81"/>
      <c r="GGO81"/>
      <c r="GGP81"/>
      <c r="GGQ81"/>
      <c r="GGR81"/>
      <c r="GGS81"/>
      <c r="GGT81"/>
      <c r="GGU81"/>
      <c r="GGV81"/>
      <c r="GGW81"/>
      <c r="GGX81"/>
      <c r="GGY81"/>
      <c r="GGZ81"/>
      <c r="GHA81"/>
      <c r="GHB81"/>
      <c r="GHC81"/>
      <c r="GHD81"/>
      <c r="GHE81"/>
      <c r="GHF81"/>
      <c r="GHG81"/>
      <c r="GHH81"/>
      <c r="GHI81"/>
      <c r="GHJ81"/>
      <c r="GHK81"/>
      <c r="GHL81"/>
      <c r="GHM81"/>
      <c r="GHN81"/>
      <c r="GHO81"/>
      <c r="GHP81"/>
      <c r="GHQ81"/>
      <c r="GHR81"/>
      <c r="GHS81"/>
      <c r="GHT81"/>
      <c r="GHU81"/>
      <c r="GHV81"/>
      <c r="GHW81"/>
      <c r="GHX81"/>
      <c r="GHY81"/>
      <c r="GHZ81"/>
      <c r="GIA81"/>
      <c r="GIB81"/>
      <c r="GIC81"/>
      <c r="GID81"/>
      <c r="GIE81"/>
      <c r="GIF81"/>
      <c r="GIG81"/>
      <c r="GIH81"/>
      <c r="GII81"/>
      <c r="GIJ81"/>
      <c r="GIK81"/>
      <c r="GIL81"/>
      <c r="GIM81"/>
      <c r="GIN81"/>
      <c r="GIO81"/>
      <c r="GIP81"/>
      <c r="GIQ81"/>
      <c r="GIR81"/>
      <c r="GIS81"/>
      <c r="GIT81"/>
      <c r="GIU81"/>
      <c r="GIV81"/>
      <c r="GIW81"/>
      <c r="GIX81"/>
      <c r="GIY81"/>
      <c r="GIZ81"/>
      <c r="GJA81"/>
      <c r="GJB81"/>
      <c r="GJC81"/>
      <c r="GJD81"/>
      <c r="GJE81"/>
      <c r="GJF81"/>
      <c r="GJG81"/>
      <c r="GJH81"/>
      <c r="GJI81"/>
      <c r="GJJ81"/>
      <c r="GJK81"/>
      <c r="GJL81"/>
      <c r="GJM81"/>
      <c r="GJN81"/>
      <c r="GJO81"/>
      <c r="GJP81"/>
      <c r="GJQ81"/>
      <c r="GJR81"/>
      <c r="GJS81"/>
      <c r="GJT81"/>
      <c r="GJU81"/>
      <c r="GJV81"/>
      <c r="GJW81"/>
      <c r="GJX81"/>
      <c r="GJY81"/>
      <c r="GJZ81"/>
      <c r="GKA81"/>
      <c r="GKB81"/>
      <c r="GKC81"/>
      <c r="GKD81"/>
      <c r="GKE81"/>
      <c r="GKF81"/>
      <c r="GKG81"/>
      <c r="GKH81"/>
      <c r="GKI81"/>
      <c r="GKJ81"/>
      <c r="GKK81"/>
      <c r="GKL81"/>
      <c r="GKM81"/>
      <c r="GKN81"/>
      <c r="GKO81"/>
      <c r="GKP81"/>
      <c r="GKQ81"/>
      <c r="GKR81"/>
      <c r="GKS81"/>
      <c r="GKT81"/>
      <c r="GKU81"/>
      <c r="GKV81"/>
      <c r="GKW81"/>
      <c r="GKX81"/>
      <c r="GKY81"/>
      <c r="GKZ81"/>
      <c r="GLA81"/>
      <c r="GLB81"/>
      <c r="GLC81"/>
      <c r="GLD81"/>
      <c r="GLE81"/>
      <c r="GLF81"/>
      <c r="GLG81"/>
      <c r="GLH81"/>
      <c r="GLI81"/>
      <c r="GLJ81"/>
      <c r="GLK81"/>
      <c r="GLL81"/>
      <c r="GLM81"/>
      <c r="GLN81"/>
      <c r="GLO81"/>
      <c r="GLP81"/>
      <c r="GLQ81"/>
      <c r="GLR81"/>
      <c r="GLS81"/>
      <c r="GLT81"/>
      <c r="GLU81"/>
      <c r="GLV81"/>
      <c r="GLW81"/>
      <c r="GLX81"/>
      <c r="GLY81"/>
      <c r="GLZ81"/>
      <c r="GMA81"/>
      <c r="GMB81"/>
      <c r="GMC81"/>
      <c r="GMD81"/>
      <c r="GME81"/>
      <c r="GMF81"/>
      <c r="GMG81"/>
      <c r="GMH81"/>
      <c r="GMI81"/>
      <c r="GMJ81"/>
      <c r="GMK81"/>
      <c r="GML81"/>
      <c r="GMM81"/>
      <c r="GMN81"/>
      <c r="GMO81"/>
      <c r="GMP81"/>
      <c r="GMQ81"/>
      <c r="GMR81"/>
      <c r="GMS81"/>
      <c r="GMT81"/>
      <c r="GMU81"/>
      <c r="GMV81"/>
      <c r="GMW81"/>
      <c r="GMX81"/>
      <c r="GMY81"/>
      <c r="GMZ81"/>
      <c r="GNA81"/>
      <c r="GNB81"/>
      <c r="GNC81"/>
      <c r="GND81"/>
      <c r="GNE81"/>
      <c r="GNF81"/>
      <c r="GNG81"/>
      <c r="GNH81"/>
      <c r="GNI81"/>
      <c r="GNJ81"/>
      <c r="GNK81"/>
      <c r="GNL81"/>
      <c r="GNM81"/>
      <c r="GNN81"/>
      <c r="GNO81"/>
      <c r="GNP81"/>
      <c r="GNQ81"/>
      <c r="GNR81"/>
      <c r="GNS81"/>
      <c r="GNT81"/>
      <c r="GNU81"/>
      <c r="GNV81"/>
      <c r="GNW81"/>
      <c r="GNX81"/>
      <c r="GNY81"/>
      <c r="GNZ81"/>
      <c r="GOA81"/>
      <c r="GOB81"/>
      <c r="GOC81"/>
      <c r="GOD81"/>
      <c r="GOE81"/>
      <c r="GOF81"/>
      <c r="GOG81"/>
      <c r="GOH81"/>
      <c r="GOI81"/>
      <c r="GOJ81"/>
      <c r="GOK81"/>
      <c r="GOL81"/>
      <c r="GOM81"/>
      <c r="GON81"/>
      <c r="GOO81"/>
      <c r="GOP81"/>
      <c r="GOQ81"/>
      <c r="GOR81"/>
      <c r="GOS81"/>
      <c r="GOT81"/>
      <c r="GOU81"/>
      <c r="GOV81"/>
      <c r="GOW81"/>
      <c r="GOX81"/>
      <c r="GOY81"/>
      <c r="GOZ81"/>
      <c r="GPA81"/>
      <c r="GPB81"/>
      <c r="GPC81"/>
      <c r="GPD81"/>
      <c r="GPE81"/>
      <c r="GPF81"/>
      <c r="GPG81"/>
      <c r="GPH81"/>
      <c r="GPI81"/>
      <c r="GPJ81"/>
      <c r="GPK81"/>
      <c r="GPL81"/>
      <c r="GPM81"/>
      <c r="GPN81"/>
      <c r="GPO81"/>
      <c r="GPP81"/>
      <c r="GPQ81"/>
      <c r="GPR81"/>
      <c r="GPS81"/>
      <c r="GPT81"/>
      <c r="GPU81"/>
      <c r="GPV81"/>
      <c r="GPW81"/>
      <c r="GPX81"/>
      <c r="GPY81"/>
      <c r="GPZ81"/>
      <c r="GQA81"/>
      <c r="GQB81"/>
      <c r="GQC81"/>
      <c r="GQD81"/>
      <c r="GQE81"/>
      <c r="GQF81"/>
      <c r="GQG81"/>
      <c r="GQH81"/>
      <c r="GQI81"/>
      <c r="GQJ81"/>
      <c r="GQK81"/>
      <c r="GQL81"/>
      <c r="GQM81"/>
      <c r="GQN81"/>
      <c r="GQO81"/>
      <c r="GQP81"/>
      <c r="GQQ81"/>
      <c r="GQR81"/>
      <c r="GQS81"/>
      <c r="GQT81"/>
      <c r="GQU81"/>
      <c r="GQV81"/>
      <c r="GQW81"/>
      <c r="GQX81"/>
      <c r="GQY81"/>
      <c r="GQZ81"/>
      <c r="GRA81"/>
      <c r="GRB81"/>
      <c r="GRC81"/>
      <c r="GRD81"/>
      <c r="GRE81"/>
      <c r="GRF81"/>
      <c r="GRG81"/>
      <c r="GRH81"/>
      <c r="GRI81"/>
      <c r="GRJ81"/>
      <c r="GRK81"/>
      <c r="GRL81"/>
      <c r="GRM81"/>
      <c r="GRN81"/>
      <c r="GRO81"/>
      <c r="GRP81"/>
      <c r="GRQ81"/>
      <c r="GRR81"/>
      <c r="GRS81"/>
      <c r="GRT81"/>
      <c r="GRU81"/>
      <c r="GRV81"/>
      <c r="GRW81"/>
      <c r="GRX81"/>
      <c r="GRY81"/>
      <c r="GRZ81"/>
      <c r="GSA81"/>
      <c r="GSB81"/>
      <c r="GSC81"/>
      <c r="GSD81"/>
      <c r="GSE81"/>
      <c r="GSF81"/>
      <c r="GSG81"/>
      <c r="GSH81"/>
      <c r="GSI81"/>
      <c r="GSJ81"/>
      <c r="GSK81"/>
      <c r="GSL81"/>
      <c r="GSM81"/>
      <c r="GSN81"/>
      <c r="GSO81"/>
      <c r="GSP81"/>
      <c r="GSQ81"/>
      <c r="GSR81"/>
      <c r="GSS81"/>
      <c r="GST81"/>
      <c r="GSU81"/>
      <c r="GSV81"/>
      <c r="GSW81"/>
      <c r="GSX81"/>
      <c r="GSY81"/>
      <c r="GSZ81"/>
      <c r="GTA81"/>
      <c r="GTB81"/>
      <c r="GTC81"/>
      <c r="GTD81"/>
      <c r="GTE81"/>
      <c r="GTF81"/>
      <c r="GTG81"/>
      <c r="GTH81"/>
      <c r="GTI81"/>
      <c r="GTJ81"/>
      <c r="GTK81"/>
      <c r="GTL81"/>
      <c r="GTM81"/>
      <c r="GTN81"/>
      <c r="GTO81"/>
      <c r="GTP81"/>
      <c r="GTQ81"/>
      <c r="GTR81"/>
      <c r="GTS81"/>
      <c r="GTT81"/>
      <c r="GTU81"/>
      <c r="GTV81"/>
      <c r="GTW81"/>
      <c r="GTX81"/>
      <c r="GTY81"/>
      <c r="GTZ81"/>
      <c r="GUA81"/>
      <c r="GUB81"/>
      <c r="GUC81"/>
      <c r="GUD81"/>
      <c r="GUE81"/>
      <c r="GUF81"/>
      <c r="GUG81"/>
      <c r="GUH81"/>
      <c r="GUI81"/>
      <c r="GUJ81"/>
      <c r="GUK81"/>
      <c r="GUL81"/>
      <c r="GUM81"/>
      <c r="GUN81"/>
      <c r="GUO81"/>
      <c r="GUP81"/>
      <c r="GUQ81"/>
      <c r="GUR81"/>
      <c r="GUS81"/>
      <c r="GUT81"/>
      <c r="GUU81"/>
      <c r="GUV81"/>
      <c r="GUW81"/>
      <c r="GUX81"/>
      <c r="GUY81"/>
      <c r="GUZ81"/>
      <c r="GVA81"/>
      <c r="GVB81"/>
      <c r="GVC81"/>
      <c r="GVD81"/>
      <c r="GVE81"/>
      <c r="GVF81"/>
      <c r="GVG81"/>
      <c r="GVH81"/>
      <c r="GVI81"/>
      <c r="GVJ81"/>
      <c r="GVK81"/>
      <c r="GVL81"/>
      <c r="GVM81"/>
      <c r="GVN81"/>
      <c r="GVO81"/>
      <c r="GVP81"/>
      <c r="GVQ81"/>
      <c r="GVR81"/>
      <c r="GVS81"/>
      <c r="GVT81"/>
      <c r="GVU81"/>
      <c r="GVV81"/>
      <c r="GVW81"/>
      <c r="GVX81"/>
      <c r="GVY81"/>
      <c r="GVZ81"/>
      <c r="GWA81"/>
      <c r="GWB81"/>
      <c r="GWC81"/>
      <c r="GWD81"/>
      <c r="GWE81"/>
      <c r="GWF81"/>
      <c r="GWG81"/>
      <c r="GWH81"/>
      <c r="GWI81"/>
      <c r="GWJ81"/>
      <c r="GWK81"/>
      <c r="GWL81"/>
      <c r="GWM81"/>
      <c r="GWN81"/>
      <c r="GWO81"/>
      <c r="GWP81"/>
      <c r="GWQ81"/>
      <c r="GWR81"/>
      <c r="GWS81"/>
      <c r="GWT81"/>
      <c r="GWU81"/>
      <c r="GWV81"/>
      <c r="GWW81"/>
      <c r="GWX81"/>
      <c r="GWY81"/>
      <c r="GWZ81"/>
      <c r="GXA81"/>
      <c r="GXB81"/>
      <c r="GXC81"/>
      <c r="GXD81"/>
      <c r="GXE81"/>
      <c r="GXF81"/>
      <c r="GXG81"/>
      <c r="GXH81"/>
      <c r="GXI81"/>
      <c r="GXJ81"/>
      <c r="GXK81"/>
      <c r="GXL81"/>
      <c r="GXM81"/>
      <c r="GXN81"/>
      <c r="GXO81"/>
      <c r="GXP81"/>
      <c r="GXQ81"/>
      <c r="GXR81"/>
      <c r="GXS81"/>
      <c r="GXT81"/>
      <c r="GXU81"/>
      <c r="GXV81"/>
      <c r="GXW81"/>
      <c r="GXX81"/>
      <c r="GXY81"/>
      <c r="GXZ81"/>
      <c r="GYA81"/>
      <c r="GYB81"/>
      <c r="GYC81"/>
      <c r="GYD81"/>
      <c r="GYE81"/>
      <c r="GYF81"/>
      <c r="GYG81"/>
      <c r="GYH81"/>
      <c r="GYI81"/>
      <c r="GYJ81"/>
      <c r="GYK81"/>
      <c r="GYL81"/>
      <c r="GYM81"/>
      <c r="GYN81"/>
      <c r="GYO81"/>
      <c r="GYP81"/>
      <c r="GYQ81"/>
      <c r="GYR81"/>
      <c r="GYS81"/>
      <c r="GYT81"/>
      <c r="GYU81"/>
      <c r="GYV81"/>
      <c r="GYW81"/>
      <c r="GYX81"/>
      <c r="GYY81"/>
      <c r="GYZ81"/>
      <c r="GZA81"/>
      <c r="GZB81"/>
      <c r="GZC81"/>
      <c r="GZD81"/>
      <c r="GZE81"/>
      <c r="GZF81"/>
      <c r="GZG81"/>
      <c r="GZH81"/>
      <c r="GZI81"/>
      <c r="GZJ81"/>
      <c r="GZK81"/>
      <c r="GZL81"/>
      <c r="GZM81"/>
      <c r="GZN81"/>
      <c r="GZO81"/>
      <c r="GZP81"/>
      <c r="GZQ81"/>
      <c r="GZR81"/>
      <c r="GZS81"/>
      <c r="GZT81"/>
      <c r="GZU81"/>
      <c r="GZV81"/>
      <c r="GZW81"/>
      <c r="GZX81"/>
      <c r="GZY81"/>
      <c r="GZZ81"/>
      <c r="HAA81"/>
      <c r="HAB81"/>
      <c r="HAC81"/>
      <c r="HAD81"/>
      <c r="HAE81"/>
      <c r="HAF81"/>
      <c r="HAG81"/>
      <c r="HAH81"/>
      <c r="HAI81"/>
      <c r="HAJ81"/>
      <c r="HAK81"/>
      <c r="HAL81"/>
      <c r="HAM81"/>
      <c r="HAN81"/>
      <c r="HAO81"/>
      <c r="HAP81"/>
      <c r="HAQ81"/>
      <c r="HAR81"/>
      <c r="HAS81"/>
      <c r="HAT81"/>
      <c r="HAU81"/>
      <c r="HAV81"/>
      <c r="HAW81"/>
      <c r="HAX81"/>
      <c r="HAY81"/>
      <c r="HAZ81"/>
      <c r="HBA81"/>
      <c r="HBB81"/>
      <c r="HBC81"/>
      <c r="HBD81"/>
      <c r="HBE81"/>
      <c r="HBF81"/>
      <c r="HBG81"/>
      <c r="HBH81"/>
      <c r="HBI81"/>
      <c r="HBJ81"/>
      <c r="HBK81"/>
      <c r="HBL81"/>
      <c r="HBM81"/>
      <c r="HBN81"/>
      <c r="HBO81"/>
      <c r="HBP81"/>
      <c r="HBQ81"/>
      <c r="HBR81"/>
      <c r="HBS81"/>
      <c r="HBT81"/>
      <c r="HBU81"/>
      <c r="HBV81"/>
      <c r="HBW81"/>
      <c r="HBX81"/>
      <c r="HBY81"/>
      <c r="HBZ81"/>
      <c r="HCA81"/>
      <c r="HCB81"/>
      <c r="HCC81"/>
      <c r="HCD81"/>
      <c r="HCE81"/>
      <c r="HCF81"/>
      <c r="HCG81"/>
      <c r="HCH81"/>
      <c r="HCI81"/>
      <c r="HCJ81"/>
      <c r="HCK81"/>
      <c r="HCL81"/>
      <c r="HCM81"/>
      <c r="HCN81"/>
      <c r="HCO81"/>
      <c r="HCP81"/>
      <c r="HCQ81"/>
      <c r="HCR81"/>
      <c r="HCS81"/>
      <c r="HCT81"/>
      <c r="HCU81"/>
      <c r="HCV81"/>
      <c r="HCW81"/>
      <c r="HCX81"/>
      <c r="HCY81"/>
      <c r="HCZ81"/>
      <c r="HDA81"/>
      <c r="HDB81"/>
      <c r="HDC81"/>
      <c r="HDD81"/>
      <c r="HDE81"/>
      <c r="HDF81"/>
      <c r="HDG81"/>
      <c r="HDH81"/>
      <c r="HDI81"/>
      <c r="HDJ81"/>
      <c r="HDK81"/>
      <c r="HDL81"/>
      <c r="HDM81"/>
      <c r="HDN81"/>
      <c r="HDO81"/>
      <c r="HDP81"/>
      <c r="HDQ81"/>
      <c r="HDR81"/>
      <c r="HDS81"/>
      <c r="HDT81"/>
      <c r="HDU81"/>
      <c r="HDV81"/>
      <c r="HDW81"/>
      <c r="HDX81"/>
      <c r="HDY81"/>
      <c r="HDZ81"/>
      <c r="HEA81"/>
      <c r="HEB81"/>
      <c r="HEC81"/>
      <c r="HED81"/>
      <c r="HEE81"/>
      <c r="HEF81"/>
      <c r="HEG81"/>
      <c r="HEH81"/>
      <c r="HEI81"/>
      <c r="HEJ81"/>
      <c r="HEK81"/>
      <c r="HEL81"/>
      <c r="HEM81"/>
      <c r="HEN81"/>
      <c r="HEO81"/>
      <c r="HEP81"/>
      <c r="HEQ81"/>
      <c r="HER81"/>
      <c r="HES81"/>
      <c r="HET81"/>
      <c r="HEU81"/>
      <c r="HEV81"/>
      <c r="HEW81"/>
      <c r="HEX81"/>
      <c r="HEY81"/>
      <c r="HEZ81"/>
      <c r="HFA81"/>
      <c r="HFB81"/>
      <c r="HFC81"/>
      <c r="HFD81"/>
      <c r="HFE81"/>
      <c r="HFF81"/>
      <c r="HFG81"/>
      <c r="HFH81"/>
      <c r="HFI81"/>
      <c r="HFJ81"/>
      <c r="HFK81"/>
      <c r="HFL81"/>
      <c r="HFM81"/>
      <c r="HFN81"/>
      <c r="HFO81"/>
      <c r="HFP81"/>
      <c r="HFQ81"/>
      <c r="HFR81"/>
      <c r="HFS81"/>
      <c r="HFT81"/>
      <c r="HFU81"/>
      <c r="HFV81"/>
      <c r="HFW81"/>
      <c r="HFX81"/>
      <c r="HFY81"/>
      <c r="HFZ81"/>
      <c r="HGA81"/>
      <c r="HGB81"/>
      <c r="HGC81"/>
      <c r="HGD81"/>
      <c r="HGE81"/>
      <c r="HGF81"/>
      <c r="HGG81"/>
      <c r="HGH81"/>
      <c r="HGI81"/>
      <c r="HGJ81"/>
      <c r="HGK81"/>
      <c r="HGL81"/>
      <c r="HGM81"/>
      <c r="HGN81"/>
      <c r="HGO81"/>
      <c r="HGP81"/>
      <c r="HGQ81"/>
      <c r="HGR81"/>
      <c r="HGS81"/>
      <c r="HGT81"/>
      <c r="HGU81"/>
      <c r="HGV81"/>
      <c r="HGW81"/>
      <c r="HGX81"/>
      <c r="HGY81"/>
      <c r="HGZ81"/>
      <c r="HHA81"/>
      <c r="HHB81"/>
      <c r="HHC81"/>
      <c r="HHD81"/>
      <c r="HHE81"/>
      <c r="HHF81"/>
      <c r="HHG81"/>
      <c r="HHH81"/>
      <c r="HHI81"/>
      <c r="HHJ81"/>
      <c r="HHK81"/>
      <c r="HHL81"/>
      <c r="HHM81"/>
      <c r="HHN81"/>
      <c r="HHO81"/>
      <c r="HHP81"/>
      <c r="HHQ81"/>
      <c r="HHR81"/>
      <c r="HHS81"/>
      <c r="HHT81"/>
      <c r="HHU81"/>
      <c r="HHV81"/>
      <c r="HHW81"/>
      <c r="HHX81"/>
      <c r="HHY81"/>
      <c r="HHZ81"/>
      <c r="HIA81"/>
      <c r="HIB81"/>
      <c r="HIC81"/>
      <c r="HID81"/>
      <c r="HIE81"/>
      <c r="HIF81"/>
      <c r="HIG81"/>
      <c r="HIH81"/>
      <c r="HII81"/>
      <c r="HIJ81"/>
      <c r="HIK81"/>
      <c r="HIL81"/>
      <c r="HIM81"/>
      <c r="HIN81"/>
      <c r="HIO81"/>
      <c r="HIP81"/>
      <c r="HIQ81"/>
      <c r="HIR81"/>
      <c r="HIS81"/>
      <c r="HIT81"/>
      <c r="HIU81"/>
      <c r="HIV81"/>
      <c r="HIW81"/>
      <c r="HIX81"/>
      <c r="HIY81"/>
      <c r="HIZ81"/>
      <c r="HJA81"/>
      <c r="HJB81"/>
      <c r="HJC81"/>
      <c r="HJD81"/>
      <c r="HJE81"/>
      <c r="HJF81"/>
      <c r="HJG81"/>
      <c r="HJH81"/>
      <c r="HJI81"/>
      <c r="HJJ81"/>
      <c r="HJK81"/>
      <c r="HJL81"/>
      <c r="HJM81"/>
      <c r="HJN81"/>
      <c r="HJO81"/>
      <c r="HJP81"/>
      <c r="HJQ81"/>
      <c r="HJR81"/>
      <c r="HJS81"/>
      <c r="HJT81"/>
      <c r="HJU81"/>
      <c r="HJV81"/>
      <c r="HJW81"/>
      <c r="HJX81"/>
      <c r="HJY81"/>
      <c r="HJZ81"/>
      <c r="HKA81"/>
      <c r="HKB81"/>
      <c r="HKC81"/>
      <c r="HKD81"/>
      <c r="HKE81"/>
      <c r="HKF81"/>
      <c r="HKG81"/>
      <c r="HKH81"/>
      <c r="HKI81"/>
      <c r="HKJ81"/>
      <c r="HKK81"/>
      <c r="HKL81"/>
      <c r="HKM81"/>
      <c r="HKN81"/>
      <c r="HKO81"/>
      <c r="HKP81"/>
      <c r="HKQ81"/>
      <c r="HKR81"/>
      <c r="HKS81"/>
      <c r="HKT81"/>
      <c r="HKU81"/>
      <c r="HKV81"/>
      <c r="HKW81"/>
      <c r="HKX81"/>
      <c r="HKY81"/>
      <c r="HKZ81"/>
      <c r="HLA81"/>
      <c r="HLB81"/>
      <c r="HLC81"/>
      <c r="HLD81"/>
      <c r="HLE81"/>
      <c r="HLF81"/>
      <c r="HLG81"/>
      <c r="HLH81"/>
      <c r="HLI81"/>
      <c r="HLJ81"/>
      <c r="HLK81"/>
      <c r="HLL81"/>
      <c r="HLM81"/>
      <c r="HLN81"/>
      <c r="HLO81"/>
      <c r="HLP81"/>
      <c r="HLQ81"/>
      <c r="HLR81"/>
      <c r="HLS81"/>
      <c r="HLT81"/>
      <c r="HLU81"/>
      <c r="HLV81"/>
      <c r="HLW81"/>
      <c r="HLX81"/>
      <c r="HLY81"/>
      <c r="HLZ81"/>
      <c r="HMA81"/>
      <c r="HMB81"/>
      <c r="HMC81"/>
      <c r="HMD81"/>
      <c r="HME81"/>
      <c r="HMF81"/>
      <c r="HMG81"/>
      <c r="HMH81"/>
      <c r="HMI81"/>
      <c r="HMJ81"/>
      <c r="HMK81"/>
      <c r="HML81"/>
      <c r="HMM81"/>
      <c r="HMN81"/>
      <c r="HMO81"/>
      <c r="HMP81"/>
      <c r="HMQ81"/>
      <c r="HMR81"/>
      <c r="HMS81"/>
      <c r="HMT81"/>
      <c r="HMU81"/>
      <c r="HMV81"/>
      <c r="HMW81"/>
      <c r="HMX81"/>
      <c r="HMY81"/>
      <c r="HMZ81"/>
      <c r="HNA81"/>
      <c r="HNB81"/>
      <c r="HNC81"/>
      <c r="HND81"/>
      <c r="HNE81"/>
      <c r="HNF81"/>
      <c r="HNG81"/>
      <c r="HNH81"/>
      <c r="HNI81"/>
      <c r="HNJ81"/>
      <c r="HNK81"/>
      <c r="HNL81"/>
      <c r="HNM81"/>
      <c r="HNN81"/>
      <c r="HNO81"/>
      <c r="HNP81"/>
      <c r="HNQ81"/>
      <c r="HNR81"/>
      <c r="HNS81"/>
      <c r="HNT81"/>
      <c r="HNU81"/>
      <c r="HNV81"/>
      <c r="HNW81"/>
      <c r="HNX81"/>
      <c r="HNY81"/>
      <c r="HNZ81"/>
      <c r="HOA81"/>
      <c r="HOB81"/>
      <c r="HOC81"/>
      <c r="HOD81"/>
      <c r="HOE81"/>
      <c r="HOF81"/>
      <c r="HOG81"/>
      <c r="HOH81"/>
      <c r="HOI81"/>
      <c r="HOJ81"/>
      <c r="HOK81"/>
      <c r="HOL81"/>
      <c r="HOM81"/>
      <c r="HON81"/>
      <c r="HOO81"/>
      <c r="HOP81"/>
      <c r="HOQ81"/>
      <c r="HOR81"/>
      <c r="HOS81"/>
      <c r="HOT81"/>
      <c r="HOU81"/>
      <c r="HOV81"/>
      <c r="HOW81"/>
      <c r="HOX81"/>
      <c r="HOY81"/>
      <c r="HOZ81"/>
      <c r="HPA81"/>
      <c r="HPB81"/>
      <c r="HPC81"/>
      <c r="HPD81"/>
      <c r="HPE81"/>
      <c r="HPF81"/>
      <c r="HPG81"/>
      <c r="HPH81"/>
      <c r="HPI81"/>
      <c r="HPJ81"/>
      <c r="HPK81"/>
      <c r="HPL81"/>
      <c r="HPM81"/>
      <c r="HPN81"/>
      <c r="HPO81"/>
      <c r="HPP81"/>
      <c r="HPQ81"/>
      <c r="HPR81"/>
      <c r="HPS81"/>
      <c r="HPT81"/>
      <c r="HPU81"/>
      <c r="HPV81"/>
      <c r="HPW81"/>
      <c r="HPX81"/>
      <c r="HPY81"/>
      <c r="HPZ81"/>
      <c r="HQA81"/>
      <c r="HQB81"/>
      <c r="HQC81"/>
      <c r="HQD81"/>
      <c r="HQE81"/>
      <c r="HQF81"/>
      <c r="HQG81"/>
      <c r="HQH81"/>
      <c r="HQI81"/>
      <c r="HQJ81"/>
      <c r="HQK81"/>
      <c r="HQL81"/>
      <c r="HQM81"/>
      <c r="HQN81"/>
      <c r="HQO81"/>
      <c r="HQP81"/>
      <c r="HQQ81"/>
      <c r="HQR81"/>
      <c r="HQS81"/>
      <c r="HQT81"/>
      <c r="HQU81"/>
      <c r="HQV81"/>
      <c r="HQW81"/>
      <c r="HQX81"/>
      <c r="HQY81"/>
      <c r="HQZ81"/>
      <c r="HRA81"/>
      <c r="HRB81"/>
      <c r="HRC81"/>
      <c r="HRD81"/>
      <c r="HRE81"/>
      <c r="HRF81"/>
      <c r="HRG81"/>
      <c r="HRH81"/>
      <c r="HRI81"/>
      <c r="HRJ81"/>
      <c r="HRK81"/>
      <c r="HRL81"/>
      <c r="HRM81"/>
      <c r="HRN81"/>
      <c r="HRO81"/>
      <c r="HRP81"/>
      <c r="HRQ81"/>
      <c r="HRR81"/>
      <c r="HRS81"/>
      <c r="HRT81"/>
      <c r="HRU81"/>
      <c r="HRV81"/>
      <c r="HRW81"/>
      <c r="HRX81"/>
      <c r="HRY81"/>
      <c r="HRZ81"/>
      <c r="HSA81"/>
      <c r="HSB81"/>
      <c r="HSC81"/>
      <c r="HSD81"/>
      <c r="HSE81"/>
      <c r="HSF81"/>
      <c r="HSG81"/>
      <c r="HSH81"/>
      <c r="HSI81"/>
      <c r="HSJ81"/>
      <c r="HSK81"/>
      <c r="HSL81"/>
      <c r="HSM81"/>
      <c r="HSN81"/>
      <c r="HSO81"/>
      <c r="HSP81"/>
      <c r="HSQ81"/>
      <c r="HSR81"/>
      <c r="HSS81"/>
      <c r="HST81"/>
      <c r="HSU81"/>
      <c r="HSV81"/>
      <c r="HSW81"/>
      <c r="HSX81"/>
      <c r="HSY81"/>
      <c r="HSZ81"/>
      <c r="HTA81"/>
      <c r="HTB81"/>
      <c r="HTC81"/>
      <c r="HTD81"/>
      <c r="HTE81"/>
      <c r="HTF81"/>
      <c r="HTG81"/>
      <c r="HTH81"/>
      <c r="HTI81"/>
      <c r="HTJ81"/>
      <c r="HTK81"/>
      <c r="HTL81"/>
      <c r="HTM81"/>
      <c r="HTN81"/>
      <c r="HTO81"/>
      <c r="HTP81"/>
      <c r="HTQ81"/>
      <c r="HTR81"/>
      <c r="HTS81"/>
      <c r="HTT81"/>
      <c r="HTU81"/>
      <c r="HTV81"/>
      <c r="HTW81"/>
      <c r="HTX81"/>
      <c r="HTY81"/>
      <c r="HTZ81"/>
      <c r="HUA81"/>
      <c r="HUB81"/>
      <c r="HUC81"/>
      <c r="HUD81"/>
      <c r="HUE81"/>
      <c r="HUF81"/>
      <c r="HUG81"/>
      <c r="HUH81"/>
      <c r="HUI81"/>
      <c r="HUJ81"/>
      <c r="HUK81"/>
      <c r="HUL81"/>
      <c r="HUM81"/>
      <c r="HUN81"/>
      <c r="HUO81"/>
      <c r="HUP81"/>
      <c r="HUQ81"/>
      <c r="HUR81"/>
      <c r="HUS81"/>
      <c r="HUT81"/>
      <c r="HUU81"/>
      <c r="HUV81"/>
      <c r="HUW81"/>
      <c r="HUX81"/>
      <c r="HUY81"/>
      <c r="HUZ81"/>
      <c r="HVA81"/>
      <c r="HVB81"/>
      <c r="HVC81"/>
      <c r="HVD81"/>
      <c r="HVE81"/>
      <c r="HVF81"/>
      <c r="HVG81"/>
      <c r="HVH81"/>
      <c r="HVI81"/>
      <c r="HVJ81"/>
      <c r="HVK81"/>
      <c r="HVL81"/>
      <c r="HVM81"/>
      <c r="HVN81"/>
      <c r="HVO81"/>
      <c r="HVP81"/>
      <c r="HVQ81"/>
      <c r="HVR81"/>
      <c r="HVS81"/>
      <c r="HVT81"/>
      <c r="HVU81"/>
      <c r="HVV81"/>
      <c r="HVW81"/>
      <c r="HVX81"/>
      <c r="HVY81"/>
      <c r="HVZ81"/>
      <c r="HWA81"/>
      <c r="HWB81"/>
      <c r="HWC81"/>
      <c r="HWD81"/>
      <c r="HWE81"/>
      <c r="HWF81"/>
      <c r="HWG81"/>
      <c r="HWH81"/>
      <c r="HWI81"/>
      <c r="HWJ81"/>
      <c r="HWK81"/>
      <c r="HWL81"/>
      <c r="HWM81"/>
      <c r="HWN81"/>
      <c r="HWO81"/>
      <c r="HWP81"/>
      <c r="HWQ81"/>
      <c r="HWR81"/>
      <c r="HWS81"/>
      <c r="HWT81"/>
      <c r="HWU81"/>
      <c r="HWV81"/>
      <c r="HWW81"/>
      <c r="HWX81"/>
      <c r="HWY81"/>
      <c r="HWZ81"/>
      <c r="HXA81"/>
      <c r="HXB81"/>
      <c r="HXC81"/>
      <c r="HXD81"/>
      <c r="HXE81"/>
      <c r="HXF81"/>
      <c r="HXG81"/>
      <c r="HXH81"/>
      <c r="HXI81"/>
      <c r="HXJ81"/>
      <c r="HXK81"/>
      <c r="HXL81"/>
      <c r="HXM81"/>
      <c r="HXN81"/>
      <c r="HXO81"/>
      <c r="HXP81"/>
      <c r="HXQ81"/>
      <c r="HXR81"/>
      <c r="HXS81"/>
      <c r="HXT81"/>
      <c r="HXU81"/>
      <c r="HXV81"/>
      <c r="HXW81"/>
      <c r="HXX81"/>
      <c r="HXY81"/>
      <c r="HXZ81"/>
      <c r="HYA81"/>
      <c r="HYB81"/>
      <c r="HYC81"/>
      <c r="HYD81"/>
      <c r="HYE81"/>
      <c r="HYF81"/>
      <c r="HYG81"/>
      <c r="HYH81"/>
      <c r="HYI81"/>
      <c r="HYJ81"/>
      <c r="HYK81"/>
      <c r="HYL81"/>
      <c r="HYM81"/>
      <c r="HYN81"/>
      <c r="HYO81"/>
      <c r="HYP81"/>
      <c r="HYQ81"/>
      <c r="HYR81"/>
      <c r="HYS81"/>
      <c r="HYT81"/>
      <c r="HYU81"/>
      <c r="HYV81"/>
      <c r="HYW81"/>
      <c r="HYX81"/>
      <c r="HYY81"/>
      <c r="HYZ81"/>
      <c r="HZA81"/>
      <c r="HZB81"/>
      <c r="HZC81"/>
      <c r="HZD81"/>
      <c r="HZE81"/>
      <c r="HZF81"/>
      <c r="HZG81"/>
      <c r="HZH81"/>
      <c r="HZI81"/>
      <c r="HZJ81"/>
      <c r="HZK81"/>
      <c r="HZL81"/>
      <c r="HZM81"/>
      <c r="HZN81"/>
      <c r="HZO81"/>
      <c r="HZP81"/>
      <c r="HZQ81"/>
      <c r="HZR81"/>
      <c r="HZS81"/>
      <c r="HZT81"/>
      <c r="HZU81"/>
      <c r="HZV81"/>
      <c r="HZW81"/>
      <c r="HZX81"/>
      <c r="HZY81"/>
      <c r="HZZ81"/>
      <c r="IAA81"/>
      <c r="IAB81"/>
      <c r="IAC81"/>
      <c r="IAD81"/>
      <c r="IAE81"/>
      <c r="IAF81"/>
      <c r="IAG81"/>
      <c r="IAH81"/>
      <c r="IAI81"/>
      <c r="IAJ81"/>
      <c r="IAK81"/>
      <c r="IAL81"/>
      <c r="IAM81"/>
      <c r="IAN81"/>
      <c r="IAO81"/>
      <c r="IAP81"/>
      <c r="IAQ81"/>
      <c r="IAR81"/>
      <c r="IAS81"/>
      <c r="IAT81"/>
      <c r="IAU81"/>
      <c r="IAV81"/>
      <c r="IAW81"/>
      <c r="IAX81"/>
      <c r="IAY81"/>
      <c r="IAZ81"/>
      <c r="IBA81"/>
      <c r="IBB81"/>
      <c r="IBC81"/>
      <c r="IBD81"/>
      <c r="IBE81"/>
      <c r="IBF81"/>
      <c r="IBG81"/>
      <c r="IBH81"/>
      <c r="IBI81"/>
      <c r="IBJ81"/>
      <c r="IBK81"/>
      <c r="IBL81"/>
      <c r="IBM81"/>
      <c r="IBN81"/>
      <c r="IBO81"/>
      <c r="IBP81"/>
      <c r="IBQ81"/>
      <c r="IBR81"/>
      <c r="IBS81"/>
      <c r="IBT81"/>
      <c r="IBU81"/>
      <c r="IBV81"/>
      <c r="IBW81"/>
      <c r="IBX81"/>
      <c r="IBY81"/>
      <c r="IBZ81"/>
      <c r="ICA81"/>
      <c r="ICB81"/>
      <c r="ICC81"/>
      <c r="ICD81"/>
      <c r="ICE81"/>
      <c r="ICF81"/>
      <c r="ICG81"/>
      <c r="ICH81"/>
      <c r="ICI81"/>
      <c r="ICJ81"/>
      <c r="ICK81"/>
      <c r="ICL81"/>
      <c r="ICM81"/>
      <c r="ICN81"/>
      <c r="ICO81"/>
      <c r="ICP81"/>
      <c r="ICQ81"/>
      <c r="ICR81"/>
      <c r="ICS81"/>
      <c r="ICT81"/>
      <c r="ICU81"/>
      <c r="ICV81"/>
      <c r="ICW81"/>
      <c r="ICX81"/>
      <c r="ICY81"/>
      <c r="ICZ81"/>
      <c r="IDA81"/>
      <c r="IDB81"/>
      <c r="IDC81"/>
      <c r="IDD81"/>
      <c r="IDE81"/>
      <c r="IDF81"/>
      <c r="IDG81"/>
      <c r="IDH81"/>
      <c r="IDI81"/>
      <c r="IDJ81"/>
      <c r="IDK81"/>
      <c r="IDL81"/>
      <c r="IDM81"/>
      <c r="IDN81"/>
      <c r="IDO81"/>
      <c r="IDP81"/>
      <c r="IDQ81"/>
      <c r="IDR81"/>
      <c r="IDS81"/>
      <c r="IDT81"/>
      <c r="IDU81"/>
      <c r="IDV81"/>
      <c r="IDW81"/>
      <c r="IDX81"/>
      <c r="IDY81"/>
      <c r="IDZ81"/>
      <c r="IEA81"/>
      <c r="IEB81"/>
      <c r="IEC81"/>
      <c r="IED81"/>
      <c r="IEE81"/>
      <c r="IEF81"/>
      <c r="IEG81"/>
      <c r="IEH81"/>
      <c r="IEI81"/>
      <c r="IEJ81"/>
      <c r="IEK81"/>
      <c r="IEL81"/>
      <c r="IEM81"/>
      <c r="IEN81"/>
      <c r="IEO81"/>
      <c r="IEP81"/>
      <c r="IEQ81"/>
      <c r="IER81"/>
      <c r="IES81"/>
      <c r="IET81"/>
      <c r="IEU81"/>
      <c r="IEV81"/>
      <c r="IEW81"/>
      <c r="IEX81"/>
      <c r="IEY81"/>
      <c r="IEZ81"/>
      <c r="IFA81"/>
      <c r="IFB81"/>
      <c r="IFC81"/>
      <c r="IFD81"/>
      <c r="IFE81"/>
      <c r="IFF81"/>
      <c r="IFG81"/>
      <c r="IFH81"/>
      <c r="IFI81"/>
      <c r="IFJ81"/>
      <c r="IFK81"/>
      <c r="IFL81"/>
      <c r="IFM81"/>
      <c r="IFN81"/>
      <c r="IFO81"/>
      <c r="IFP81"/>
      <c r="IFQ81"/>
      <c r="IFR81"/>
      <c r="IFS81"/>
      <c r="IFT81"/>
      <c r="IFU81"/>
      <c r="IFV81"/>
      <c r="IFW81"/>
      <c r="IFX81"/>
      <c r="IFY81"/>
      <c r="IFZ81"/>
      <c r="IGA81"/>
      <c r="IGB81"/>
      <c r="IGC81"/>
      <c r="IGD81"/>
      <c r="IGE81"/>
      <c r="IGF81"/>
      <c r="IGG81"/>
      <c r="IGH81"/>
      <c r="IGI81"/>
      <c r="IGJ81"/>
      <c r="IGK81"/>
      <c r="IGL81"/>
      <c r="IGM81"/>
      <c r="IGN81"/>
      <c r="IGO81"/>
      <c r="IGP81"/>
      <c r="IGQ81"/>
      <c r="IGR81"/>
      <c r="IGS81"/>
      <c r="IGT81"/>
      <c r="IGU81"/>
      <c r="IGV81"/>
      <c r="IGW81"/>
      <c r="IGX81"/>
      <c r="IGY81"/>
      <c r="IGZ81"/>
      <c r="IHA81"/>
      <c r="IHB81"/>
      <c r="IHC81"/>
      <c r="IHD81"/>
      <c r="IHE81"/>
      <c r="IHF81"/>
      <c r="IHG81"/>
      <c r="IHH81"/>
      <c r="IHI81"/>
      <c r="IHJ81"/>
      <c r="IHK81"/>
      <c r="IHL81"/>
      <c r="IHM81"/>
      <c r="IHN81"/>
      <c r="IHO81"/>
      <c r="IHP81"/>
      <c r="IHQ81"/>
      <c r="IHR81"/>
      <c r="IHS81"/>
      <c r="IHT81"/>
      <c r="IHU81"/>
      <c r="IHV81"/>
      <c r="IHW81"/>
      <c r="IHX81"/>
      <c r="IHY81"/>
      <c r="IHZ81"/>
      <c r="IIA81"/>
      <c r="IIB81"/>
      <c r="IIC81"/>
      <c r="IID81"/>
      <c r="IIE81"/>
      <c r="IIF81"/>
      <c r="IIG81"/>
      <c r="IIH81"/>
      <c r="III81"/>
      <c r="IIJ81"/>
      <c r="IIK81"/>
      <c r="IIL81"/>
      <c r="IIM81"/>
      <c r="IIN81"/>
      <c r="IIO81"/>
      <c r="IIP81"/>
      <c r="IIQ81"/>
      <c r="IIR81"/>
      <c r="IIS81"/>
      <c r="IIT81"/>
      <c r="IIU81"/>
      <c r="IIV81"/>
      <c r="IIW81"/>
      <c r="IIX81"/>
      <c r="IIY81"/>
      <c r="IIZ81"/>
      <c r="IJA81"/>
      <c r="IJB81"/>
      <c r="IJC81"/>
      <c r="IJD81"/>
      <c r="IJE81"/>
      <c r="IJF81"/>
      <c r="IJG81"/>
      <c r="IJH81"/>
      <c r="IJI81"/>
      <c r="IJJ81"/>
      <c r="IJK81"/>
      <c r="IJL81"/>
      <c r="IJM81"/>
      <c r="IJN81"/>
      <c r="IJO81"/>
      <c r="IJP81"/>
      <c r="IJQ81"/>
      <c r="IJR81"/>
      <c r="IJS81"/>
      <c r="IJT81"/>
      <c r="IJU81"/>
      <c r="IJV81"/>
      <c r="IJW81"/>
      <c r="IJX81"/>
      <c r="IJY81"/>
      <c r="IJZ81"/>
      <c r="IKA81"/>
      <c r="IKB81"/>
      <c r="IKC81"/>
      <c r="IKD81"/>
      <c r="IKE81"/>
      <c r="IKF81"/>
      <c r="IKG81"/>
      <c r="IKH81"/>
      <c r="IKI81"/>
      <c r="IKJ81"/>
      <c r="IKK81"/>
      <c r="IKL81"/>
      <c r="IKM81"/>
      <c r="IKN81"/>
      <c r="IKO81"/>
      <c r="IKP81"/>
      <c r="IKQ81"/>
      <c r="IKR81"/>
      <c r="IKS81"/>
      <c r="IKT81"/>
      <c r="IKU81"/>
      <c r="IKV81"/>
      <c r="IKW81"/>
      <c r="IKX81"/>
      <c r="IKY81"/>
      <c r="IKZ81"/>
      <c r="ILA81"/>
      <c r="ILB81"/>
      <c r="ILC81"/>
      <c r="ILD81"/>
      <c r="ILE81"/>
      <c r="ILF81"/>
      <c r="ILG81"/>
      <c r="ILH81"/>
      <c r="ILI81"/>
      <c r="ILJ81"/>
      <c r="ILK81"/>
      <c r="ILL81"/>
      <c r="ILM81"/>
      <c r="ILN81"/>
      <c r="ILO81"/>
      <c r="ILP81"/>
      <c r="ILQ81"/>
      <c r="ILR81"/>
      <c r="ILS81"/>
      <c r="ILT81"/>
      <c r="ILU81"/>
      <c r="ILV81"/>
      <c r="ILW81"/>
      <c r="ILX81"/>
      <c r="ILY81"/>
      <c r="ILZ81"/>
      <c r="IMA81"/>
      <c r="IMB81"/>
      <c r="IMC81"/>
      <c r="IMD81"/>
      <c r="IME81"/>
      <c r="IMF81"/>
      <c r="IMG81"/>
      <c r="IMH81"/>
      <c r="IMI81"/>
      <c r="IMJ81"/>
      <c r="IMK81"/>
      <c r="IML81"/>
      <c r="IMM81"/>
      <c r="IMN81"/>
      <c r="IMO81"/>
      <c r="IMP81"/>
      <c r="IMQ81"/>
      <c r="IMR81"/>
      <c r="IMS81"/>
      <c r="IMT81"/>
      <c r="IMU81"/>
      <c r="IMV81"/>
      <c r="IMW81"/>
      <c r="IMX81"/>
      <c r="IMY81"/>
      <c r="IMZ81"/>
      <c r="INA81"/>
      <c r="INB81"/>
      <c r="INC81"/>
      <c r="IND81"/>
      <c r="INE81"/>
      <c r="INF81"/>
      <c r="ING81"/>
      <c r="INH81"/>
      <c r="INI81"/>
      <c r="INJ81"/>
      <c r="INK81"/>
      <c r="INL81"/>
      <c r="INM81"/>
      <c r="INN81"/>
      <c r="INO81"/>
      <c r="INP81"/>
      <c r="INQ81"/>
      <c r="INR81"/>
      <c r="INS81"/>
      <c r="INT81"/>
      <c r="INU81"/>
      <c r="INV81"/>
      <c r="INW81"/>
      <c r="INX81"/>
      <c r="INY81"/>
      <c r="INZ81"/>
      <c r="IOA81"/>
      <c r="IOB81"/>
      <c r="IOC81"/>
      <c r="IOD81"/>
      <c r="IOE81"/>
      <c r="IOF81"/>
      <c r="IOG81"/>
      <c r="IOH81"/>
      <c r="IOI81"/>
      <c r="IOJ81"/>
      <c r="IOK81"/>
      <c r="IOL81"/>
      <c r="IOM81"/>
      <c r="ION81"/>
      <c r="IOO81"/>
      <c r="IOP81"/>
      <c r="IOQ81"/>
      <c r="IOR81"/>
      <c r="IOS81"/>
      <c r="IOT81"/>
      <c r="IOU81"/>
      <c r="IOV81"/>
      <c r="IOW81"/>
      <c r="IOX81"/>
      <c r="IOY81"/>
      <c r="IOZ81"/>
      <c r="IPA81"/>
      <c r="IPB81"/>
      <c r="IPC81"/>
      <c r="IPD81"/>
      <c r="IPE81"/>
      <c r="IPF81"/>
      <c r="IPG81"/>
      <c r="IPH81"/>
      <c r="IPI81"/>
      <c r="IPJ81"/>
      <c r="IPK81"/>
      <c r="IPL81"/>
      <c r="IPM81"/>
      <c r="IPN81"/>
      <c r="IPO81"/>
      <c r="IPP81"/>
      <c r="IPQ81"/>
      <c r="IPR81"/>
      <c r="IPS81"/>
      <c r="IPT81"/>
      <c r="IPU81"/>
      <c r="IPV81"/>
      <c r="IPW81"/>
      <c r="IPX81"/>
      <c r="IPY81"/>
      <c r="IPZ81"/>
      <c r="IQA81"/>
      <c r="IQB81"/>
      <c r="IQC81"/>
      <c r="IQD81"/>
      <c r="IQE81"/>
      <c r="IQF81"/>
      <c r="IQG81"/>
      <c r="IQH81"/>
      <c r="IQI81"/>
      <c r="IQJ81"/>
      <c r="IQK81"/>
      <c r="IQL81"/>
      <c r="IQM81"/>
      <c r="IQN81"/>
      <c r="IQO81"/>
      <c r="IQP81"/>
      <c r="IQQ81"/>
      <c r="IQR81"/>
      <c r="IQS81"/>
      <c r="IQT81"/>
      <c r="IQU81"/>
      <c r="IQV81"/>
      <c r="IQW81"/>
      <c r="IQX81"/>
      <c r="IQY81"/>
      <c r="IQZ81"/>
      <c r="IRA81"/>
      <c r="IRB81"/>
      <c r="IRC81"/>
      <c r="IRD81"/>
      <c r="IRE81"/>
      <c r="IRF81"/>
      <c r="IRG81"/>
      <c r="IRH81"/>
      <c r="IRI81"/>
      <c r="IRJ81"/>
      <c r="IRK81"/>
      <c r="IRL81"/>
      <c r="IRM81"/>
      <c r="IRN81"/>
      <c r="IRO81"/>
      <c r="IRP81"/>
      <c r="IRQ81"/>
      <c r="IRR81"/>
      <c r="IRS81"/>
      <c r="IRT81"/>
      <c r="IRU81"/>
      <c r="IRV81"/>
      <c r="IRW81"/>
      <c r="IRX81"/>
      <c r="IRY81"/>
      <c r="IRZ81"/>
      <c r="ISA81"/>
      <c r="ISB81"/>
      <c r="ISC81"/>
      <c r="ISD81"/>
      <c r="ISE81"/>
      <c r="ISF81"/>
      <c r="ISG81"/>
      <c r="ISH81"/>
      <c r="ISI81"/>
      <c r="ISJ81"/>
      <c r="ISK81"/>
      <c r="ISL81"/>
      <c r="ISM81"/>
      <c r="ISN81"/>
      <c r="ISO81"/>
      <c r="ISP81"/>
      <c r="ISQ81"/>
      <c r="ISR81"/>
      <c r="ISS81"/>
      <c r="IST81"/>
      <c r="ISU81"/>
      <c r="ISV81"/>
      <c r="ISW81"/>
      <c r="ISX81"/>
      <c r="ISY81"/>
      <c r="ISZ81"/>
      <c r="ITA81"/>
      <c r="ITB81"/>
      <c r="ITC81"/>
      <c r="ITD81"/>
      <c r="ITE81"/>
      <c r="ITF81"/>
      <c r="ITG81"/>
      <c r="ITH81"/>
      <c r="ITI81"/>
      <c r="ITJ81"/>
      <c r="ITK81"/>
      <c r="ITL81"/>
      <c r="ITM81"/>
      <c r="ITN81"/>
      <c r="ITO81"/>
      <c r="ITP81"/>
      <c r="ITQ81"/>
      <c r="ITR81"/>
      <c r="ITS81"/>
      <c r="ITT81"/>
      <c r="ITU81"/>
      <c r="ITV81"/>
      <c r="ITW81"/>
      <c r="ITX81"/>
      <c r="ITY81"/>
      <c r="ITZ81"/>
      <c r="IUA81"/>
      <c r="IUB81"/>
      <c r="IUC81"/>
      <c r="IUD81"/>
      <c r="IUE81"/>
      <c r="IUF81"/>
      <c r="IUG81"/>
      <c r="IUH81"/>
      <c r="IUI81"/>
      <c r="IUJ81"/>
      <c r="IUK81"/>
      <c r="IUL81"/>
      <c r="IUM81"/>
      <c r="IUN81"/>
      <c r="IUO81"/>
      <c r="IUP81"/>
      <c r="IUQ81"/>
      <c r="IUR81"/>
      <c r="IUS81"/>
      <c r="IUT81"/>
      <c r="IUU81"/>
      <c r="IUV81"/>
      <c r="IUW81"/>
      <c r="IUX81"/>
      <c r="IUY81"/>
      <c r="IUZ81"/>
      <c r="IVA81"/>
      <c r="IVB81"/>
      <c r="IVC81"/>
      <c r="IVD81"/>
      <c r="IVE81"/>
      <c r="IVF81"/>
      <c r="IVG81"/>
      <c r="IVH81"/>
      <c r="IVI81"/>
      <c r="IVJ81"/>
      <c r="IVK81"/>
      <c r="IVL81"/>
      <c r="IVM81"/>
      <c r="IVN81"/>
      <c r="IVO81"/>
      <c r="IVP81"/>
      <c r="IVQ81"/>
      <c r="IVR81"/>
      <c r="IVS81"/>
      <c r="IVT81"/>
      <c r="IVU81"/>
      <c r="IVV81"/>
      <c r="IVW81"/>
      <c r="IVX81"/>
      <c r="IVY81"/>
      <c r="IVZ81"/>
      <c r="IWA81"/>
      <c r="IWB81"/>
      <c r="IWC81"/>
      <c r="IWD81"/>
      <c r="IWE81"/>
      <c r="IWF81"/>
      <c r="IWG81"/>
      <c r="IWH81"/>
      <c r="IWI81"/>
      <c r="IWJ81"/>
      <c r="IWK81"/>
      <c r="IWL81"/>
      <c r="IWM81"/>
      <c r="IWN81"/>
      <c r="IWO81"/>
      <c r="IWP81"/>
      <c r="IWQ81"/>
      <c r="IWR81"/>
      <c r="IWS81"/>
      <c r="IWT81"/>
      <c r="IWU81"/>
      <c r="IWV81"/>
      <c r="IWW81"/>
      <c r="IWX81"/>
      <c r="IWY81"/>
      <c r="IWZ81"/>
      <c r="IXA81"/>
      <c r="IXB81"/>
      <c r="IXC81"/>
      <c r="IXD81"/>
      <c r="IXE81"/>
      <c r="IXF81"/>
      <c r="IXG81"/>
      <c r="IXH81"/>
      <c r="IXI81"/>
      <c r="IXJ81"/>
      <c r="IXK81"/>
      <c r="IXL81"/>
      <c r="IXM81"/>
      <c r="IXN81"/>
      <c r="IXO81"/>
      <c r="IXP81"/>
      <c r="IXQ81"/>
      <c r="IXR81"/>
      <c r="IXS81"/>
      <c r="IXT81"/>
      <c r="IXU81"/>
      <c r="IXV81"/>
      <c r="IXW81"/>
      <c r="IXX81"/>
      <c r="IXY81"/>
      <c r="IXZ81"/>
      <c r="IYA81"/>
      <c r="IYB81"/>
      <c r="IYC81"/>
      <c r="IYD81"/>
      <c r="IYE81"/>
      <c r="IYF81"/>
      <c r="IYG81"/>
      <c r="IYH81"/>
      <c r="IYI81"/>
      <c r="IYJ81"/>
      <c r="IYK81"/>
      <c r="IYL81"/>
      <c r="IYM81"/>
      <c r="IYN81"/>
      <c r="IYO81"/>
      <c r="IYP81"/>
      <c r="IYQ81"/>
      <c r="IYR81"/>
      <c r="IYS81"/>
      <c r="IYT81"/>
      <c r="IYU81"/>
      <c r="IYV81"/>
      <c r="IYW81"/>
      <c r="IYX81"/>
      <c r="IYY81"/>
      <c r="IYZ81"/>
      <c r="IZA81"/>
      <c r="IZB81"/>
      <c r="IZC81"/>
      <c r="IZD81"/>
      <c r="IZE81"/>
      <c r="IZF81"/>
      <c r="IZG81"/>
      <c r="IZH81"/>
      <c r="IZI81"/>
      <c r="IZJ81"/>
      <c r="IZK81"/>
      <c r="IZL81"/>
      <c r="IZM81"/>
      <c r="IZN81"/>
      <c r="IZO81"/>
      <c r="IZP81"/>
      <c r="IZQ81"/>
      <c r="IZR81"/>
      <c r="IZS81"/>
      <c r="IZT81"/>
      <c r="IZU81"/>
      <c r="IZV81"/>
      <c r="IZW81"/>
      <c r="IZX81"/>
      <c r="IZY81"/>
      <c r="IZZ81"/>
      <c r="JAA81"/>
      <c r="JAB81"/>
      <c r="JAC81"/>
      <c r="JAD81"/>
      <c r="JAE81"/>
      <c r="JAF81"/>
      <c r="JAG81"/>
      <c r="JAH81"/>
      <c r="JAI81"/>
      <c r="JAJ81"/>
      <c r="JAK81"/>
      <c r="JAL81"/>
      <c r="JAM81"/>
      <c r="JAN81"/>
      <c r="JAO81"/>
      <c r="JAP81"/>
      <c r="JAQ81"/>
      <c r="JAR81"/>
      <c r="JAS81"/>
      <c r="JAT81"/>
      <c r="JAU81"/>
      <c r="JAV81"/>
      <c r="JAW81"/>
      <c r="JAX81"/>
      <c r="JAY81"/>
      <c r="JAZ81"/>
      <c r="JBA81"/>
      <c r="JBB81"/>
      <c r="JBC81"/>
      <c r="JBD81"/>
      <c r="JBE81"/>
      <c r="JBF81"/>
      <c r="JBG81"/>
      <c r="JBH81"/>
      <c r="JBI81"/>
      <c r="JBJ81"/>
      <c r="JBK81"/>
      <c r="JBL81"/>
      <c r="JBM81"/>
      <c r="JBN81"/>
      <c r="JBO81"/>
      <c r="JBP81"/>
      <c r="JBQ81"/>
      <c r="JBR81"/>
      <c r="JBS81"/>
      <c r="JBT81"/>
      <c r="JBU81"/>
      <c r="JBV81"/>
      <c r="JBW81"/>
      <c r="JBX81"/>
      <c r="JBY81"/>
      <c r="JBZ81"/>
      <c r="JCA81"/>
      <c r="JCB81"/>
      <c r="JCC81"/>
      <c r="JCD81"/>
      <c r="JCE81"/>
      <c r="JCF81"/>
      <c r="JCG81"/>
      <c r="JCH81"/>
      <c r="JCI81"/>
      <c r="JCJ81"/>
      <c r="JCK81"/>
      <c r="JCL81"/>
      <c r="JCM81"/>
      <c r="JCN81"/>
      <c r="JCO81"/>
      <c r="JCP81"/>
      <c r="JCQ81"/>
      <c r="JCR81"/>
      <c r="JCS81"/>
      <c r="JCT81"/>
      <c r="JCU81"/>
      <c r="JCV81"/>
      <c r="JCW81"/>
      <c r="JCX81"/>
      <c r="JCY81"/>
      <c r="JCZ81"/>
      <c r="JDA81"/>
      <c r="JDB81"/>
      <c r="JDC81"/>
      <c r="JDD81"/>
      <c r="JDE81"/>
      <c r="JDF81"/>
      <c r="JDG81"/>
      <c r="JDH81"/>
      <c r="JDI81"/>
      <c r="JDJ81"/>
      <c r="JDK81"/>
      <c r="JDL81"/>
      <c r="JDM81"/>
      <c r="JDN81"/>
      <c r="JDO81"/>
      <c r="JDP81"/>
      <c r="JDQ81"/>
      <c r="JDR81"/>
      <c r="JDS81"/>
      <c r="JDT81"/>
      <c r="JDU81"/>
      <c r="JDV81"/>
      <c r="JDW81"/>
      <c r="JDX81"/>
      <c r="JDY81"/>
      <c r="JDZ81"/>
      <c r="JEA81"/>
      <c r="JEB81"/>
      <c r="JEC81"/>
      <c r="JED81"/>
      <c r="JEE81"/>
      <c r="JEF81"/>
      <c r="JEG81"/>
      <c r="JEH81"/>
      <c r="JEI81"/>
      <c r="JEJ81"/>
      <c r="JEK81"/>
      <c r="JEL81"/>
      <c r="JEM81"/>
      <c r="JEN81"/>
      <c r="JEO81"/>
      <c r="JEP81"/>
      <c r="JEQ81"/>
      <c r="JER81"/>
      <c r="JES81"/>
      <c r="JET81"/>
      <c r="JEU81"/>
      <c r="JEV81"/>
      <c r="JEW81"/>
      <c r="JEX81"/>
      <c r="JEY81"/>
      <c r="JEZ81"/>
      <c r="JFA81"/>
      <c r="JFB81"/>
      <c r="JFC81"/>
      <c r="JFD81"/>
      <c r="JFE81"/>
      <c r="JFF81"/>
      <c r="JFG81"/>
      <c r="JFH81"/>
      <c r="JFI81"/>
      <c r="JFJ81"/>
      <c r="JFK81"/>
      <c r="JFL81"/>
      <c r="JFM81"/>
      <c r="JFN81"/>
      <c r="JFO81"/>
      <c r="JFP81"/>
      <c r="JFQ81"/>
      <c r="JFR81"/>
      <c r="JFS81"/>
      <c r="JFT81"/>
      <c r="JFU81"/>
      <c r="JFV81"/>
      <c r="JFW81"/>
      <c r="JFX81"/>
      <c r="JFY81"/>
      <c r="JFZ81"/>
      <c r="JGA81"/>
      <c r="JGB81"/>
      <c r="JGC81"/>
      <c r="JGD81"/>
      <c r="JGE81"/>
      <c r="JGF81"/>
      <c r="JGG81"/>
      <c r="JGH81"/>
      <c r="JGI81"/>
      <c r="JGJ81"/>
      <c r="JGK81"/>
      <c r="JGL81"/>
      <c r="JGM81"/>
      <c r="JGN81"/>
      <c r="JGO81"/>
      <c r="JGP81"/>
      <c r="JGQ81"/>
      <c r="JGR81"/>
      <c r="JGS81"/>
      <c r="JGT81"/>
      <c r="JGU81"/>
      <c r="JGV81"/>
      <c r="JGW81"/>
      <c r="JGX81"/>
      <c r="JGY81"/>
      <c r="JGZ81"/>
      <c r="JHA81"/>
      <c r="JHB81"/>
      <c r="JHC81"/>
      <c r="JHD81"/>
      <c r="JHE81"/>
      <c r="JHF81"/>
      <c r="JHG81"/>
      <c r="JHH81"/>
      <c r="JHI81"/>
      <c r="JHJ81"/>
      <c r="JHK81"/>
      <c r="JHL81"/>
      <c r="JHM81"/>
      <c r="JHN81"/>
      <c r="JHO81"/>
      <c r="JHP81"/>
      <c r="JHQ81"/>
      <c r="JHR81"/>
      <c r="JHS81"/>
      <c r="JHT81"/>
      <c r="JHU81"/>
      <c r="JHV81"/>
      <c r="JHW81"/>
      <c r="JHX81"/>
      <c r="JHY81"/>
      <c r="JHZ81"/>
      <c r="JIA81"/>
      <c r="JIB81"/>
      <c r="JIC81"/>
      <c r="JID81"/>
      <c r="JIE81"/>
      <c r="JIF81"/>
      <c r="JIG81"/>
      <c r="JIH81"/>
      <c r="JII81"/>
      <c r="JIJ81"/>
      <c r="JIK81"/>
      <c r="JIL81"/>
      <c r="JIM81"/>
      <c r="JIN81"/>
      <c r="JIO81"/>
      <c r="JIP81"/>
      <c r="JIQ81"/>
      <c r="JIR81"/>
      <c r="JIS81"/>
      <c r="JIT81"/>
      <c r="JIU81"/>
      <c r="JIV81"/>
      <c r="JIW81"/>
      <c r="JIX81"/>
      <c r="JIY81"/>
      <c r="JIZ81"/>
      <c r="JJA81"/>
      <c r="JJB81"/>
      <c r="JJC81"/>
      <c r="JJD81"/>
      <c r="JJE81"/>
      <c r="JJF81"/>
      <c r="JJG81"/>
      <c r="JJH81"/>
      <c r="JJI81"/>
      <c r="JJJ81"/>
      <c r="JJK81"/>
      <c r="JJL81"/>
      <c r="JJM81"/>
      <c r="JJN81"/>
      <c r="JJO81"/>
      <c r="JJP81"/>
      <c r="JJQ81"/>
      <c r="JJR81"/>
      <c r="JJS81"/>
      <c r="JJT81"/>
      <c r="JJU81"/>
      <c r="JJV81"/>
      <c r="JJW81"/>
      <c r="JJX81"/>
      <c r="JJY81"/>
      <c r="JJZ81"/>
      <c r="JKA81"/>
      <c r="JKB81"/>
      <c r="JKC81"/>
      <c r="JKD81"/>
      <c r="JKE81"/>
      <c r="JKF81"/>
      <c r="JKG81"/>
      <c r="JKH81"/>
      <c r="JKI81"/>
      <c r="JKJ81"/>
      <c r="JKK81"/>
      <c r="JKL81"/>
      <c r="JKM81"/>
      <c r="JKN81"/>
      <c r="JKO81"/>
      <c r="JKP81"/>
      <c r="JKQ81"/>
      <c r="JKR81"/>
      <c r="JKS81"/>
      <c r="JKT81"/>
      <c r="JKU81"/>
      <c r="JKV81"/>
      <c r="JKW81"/>
      <c r="JKX81"/>
      <c r="JKY81"/>
      <c r="JKZ81"/>
      <c r="JLA81"/>
      <c r="JLB81"/>
      <c r="JLC81"/>
      <c r="JLD81"/>
      <c r="JLE81"/>
      <c r="JLF81"/>
      <c r="JLG81"/>
      <c r="JLH81"/>
      <c r="JLI81"/>
      <c r="JLJ81"/>
      <c r="JLK81"/>
      <c r="JLL81"/>
      <c r="JLM81"/>
      <c r="JLN81"/>
      <c r="JLO81"/>
      <c r="JLP81"/>
      <c r="JLQ81"/>
      <c r="JLR81"/>
      <c r="JLS81"/>
      <c r="JLT81"/>
      <c r="JLU81"/>
      <c r="JLV81"/>
      <c r="JLW81"/>
      <c r="JLX81"/>
      <c r="JLY81"/>
      <c r="JLZ81"/>
      <c r="JMA81"/>
      <c r="JMB81"/>
      <c r="JMC81"/>
      <c r="JMD81"/>
      <c r="JME81"/>
      <c r="JMF81"/>
      <c r="JMG81"/>
      <c r="JMH81"/>
      <c r="JMI81"/>
      <c r="JMJ81"/>
      <c r="JMK81"/>
      <c r="JML81"/>
      <c r="JMM81"/>
      <c r="JMN81"/>
      <c r="JMO81"/>
      <c r="JMP81"/>
      <c r="JMQ81"/>
      <c r="JMR81"/>
      <c r="JMS81"/>
      <c r="JMT81"/>
      <c r="JMU81"/>
      <c r="JMV81"/>
      <c r="JMW81"/>
      <c r="JMX81"/>
      <c r="JMY81"/>
      <c r="JMZ81"/>
      <c r="JNA81"/>
      <c r="JNB81"/>
      <c r="JNC81"/>
      <c r="JND81"/>
      <c r="JNE81"/>
      <c r="JNF81"/>
      <c r="JNG81"/>
      <c r="JNH81"/>
      <c r="JNI81"/>
      <c r="JNJ81"/>
      <c r="JNK81"/>
      <c r="JNL81"/>
      <c r="JNM81"/>
      <c r="JNN81"/>
      <c r="JNO81"/>
      <c r="JNP81"/>
      <c r="JNQ81"/>
      <c r="JNR81"/>
      <c r="JNS81"/>
      <c r="JNT81"/>
      <c r="JNU81"/>
      <c r="JNV81"/>
      <c r="JNW81"/>
      <c r="JNX81"/>
      <c r="JNY81"/>
      <c r="JNZ81"/>
      <c r="JOA81"/>
      <c r="JOB81"/>
      <c r="JOC81"/>
      <c r="JOD81"/>
      <c r="JOE81"/>
      <c r="JOF81"/>
      <c r="JOG81"/>
      <c r="JOH81"/>
      <c r="JOI81"/>
      <c r="JOJ81"/>
      <c r="JOK81"/>
      <c r="JOL81"/>
      <c r="JOM81"/>
      <c r="JON81"/>
      <c r="JOO81"/>
      <c r="JOP81"/>
      <c r="JOQ81"/>
      <c r="JOR81"/>
      <c r="JOS81"/>
      <c r="JOT81"/>
      <c r="JOU81"/>
      <c r="JOV81"/>
      <c r="JOW81"/>
      <c r="JOX81"/>
      <c r="JOY81"/>
      <c r="JOZ81"/>
      <c r="JPA81"/>
      <c r="JPB81"/>
      <c r="JPC81"/>
      <c r="JPD81"/>
      <c r="JPE81"/>
      <c r="JPF81"/>
      <c r="JPG81"/>
      <c r="JPH81"/>
      <c r="JPI81"/>
      <c r="JPJ81"/>
      <c r="JPK81"/>
      <c r="JPL81"/>
      <c r="JPM81"/>
      <c r="JPN81"/>
      <c r="JPO81"/>
      <c r="JPP81"/>
      <c r="JPQ81"/>
      <c r="JPR81"/>
      <c r="JPS81"/>
      <c r="JPT81"/>
      <c r="JPU81"/>
      <c r="JPV81"/>
      <c r="JPW81"/>
      <c r="JPX81"/>
      <c r="JPY81"/>
      <c r="JPZ81"/>
      <c r="JQA81"/>
      <c r="JQB81"/>
      <c r="JQC81"/>
      <c r="JQD81"/>
      <c r="JQE81"/>
      <c r="JQF81"/>
      <c r="JQG81"/>
      <c r="JQH81"/>
      <c r="JQI81"/>
      <c r="JQJ81"/>
      <c r="JQK81"/>
      <c r="JQL81"/>
      <c r="JQM81"/>
      <c r="JQN81"/>
      <c r="JQO81"/>
      <c r="JQP81"/>
      <c r="JQQ81"/>
      <c r="JQR81"/>
      <c r="JQS81"/>
      <c r="JQT81"/>
      <c r="JQU81"/>
      <c r="JQV81"/>
      <c r="JQW81"/>
      <c r="JQX81"/>
      <c r="JQY81"/>
      <c r="JQZ81"/>
      <c r="JRA81"/>
      <c r="JRB81"/>
      <c r="JRC81"/>
      <c r="JRD81"/>
      <c r="JRE81"/>
      <c r="JRF81"/>
      <c r="JRG81"/>
      <c r="JRH81"/>
      <c r="JRI81"/>
      <c r="JRJ81"/>
      <c r="JRK81"/>
      <c r="JRL81"/>
      <c r="JRM81"/>
      <c r="JRN81"/>
      <c r="JRO81"/>
      <c r="JRP81"/>
      <c r="JRQ81"/>
      <c r="JRR81"/>
      <c r="JRS81"/>
      <c r="JRT81"/>
      <c r="JRU81"/>
      <c r="JRV81"/>
      <c r="JRW81"/>
      <c r="JRX81"/>
      <c r="JRY81"/>
      <c r="JRZ81"/>
      <c r="JSA81"/>
      <c r="JSB81"/>
      <c r="JSC81"/>
      <c r="JSD81"/>
      <c r="JSE81"/>
      <c r="JSF81"/>
      <c r="JSG81"/>
      <c r="JSH81"/>
      <c r="JSI81"/>
      <c r="JSJ81"/>
      <c r="JSK81"/>
      <c r="JSL81"/>
      <c r="JSM81"/>
      <c r="JSN81"/>
      <c r="JSO81"/>
      <c r="JSP81"/>
      <c r="JSQ81"/>
      <c r="JSR81"/>
      <c r="JSS81"/>
      <c r="JST81"/>
      <c r="JSU81"/>
      <c r="JSV81"/>
      <c r="JSW81"/>
      <c r="JSX81"/>
      <c r="JSY81"/>
      <c r="JSZ81"/>
      <c r="JTA81"/>
      <c r="JTB81"/>
      <c r="JTC81"/>
      <c r="JTD81"/>
      <c r="JTE81"/>
      <c r="JTF81"/>
      <c r="JTG81"/>
      <c r="JTH81"/>
      <c r="JTI81"/>
      <c r="JTJ81"/>
      <c r="JTK81"/>
      <c r="JTL81"/>
      <c r="JTM81"/>
      <c r="JTN81"/>
      <c r="JTO81"/>
      <c r="JTP81"/>
      <c r="JTQ81"/>
      <c r="JTR81"/>
      <c r="JTS81"/>
      <c r="JTT81"/>
      <c r="JTU81"/>
      <c r="JTV81"/>
      <c r="JTW81"/>
      <c r="JTX81"/>
      <c r="JTY81"/>
      <c r="JTZ81"/>
      <c r="JUA81"/>
      <c r="JUB81"/>
      <c r="JUC81"/>
      <c r="JUD81"/>
      <c r="JUE81"/>
      <c r="JUF81"/>
      <c r="JUG81"/>
      <c r="JUH81"/>
      <c r="JUI81"/>
      <c r="JUJ81"/>
      <c r="JUK81"/>
      <c r="JUL81"/>
      <c r="JUM81"/>
      <c r="JUN81"/>
      <c r="JUO81"/>
      <c r="JUP81"/>
      <c r="JUQ81"/>
      <c r="JUR81"/>
      <c r="JUS81"/>
      <c r="JUT81"/>
      <c r="JUU81"/>
      <c r="JUV81"/>
      <c r="JUW81"/>
      <c r="JUX81"/>
      <c r="JUY81"/>
      <c r="JUZ81"/>
      <c r="JVA81"/>
      <c r="JVB81"/>
      <c r="JVC81"/>
      <c r="JVD81"/>
      <c r="JVE81"/>
      <c r="JVF81"/>
      <c r="JVG81"/>
      <c r="JVH81"/>
      <c r="JVI81"/>
      <c r="JVJ81"/>
      <c r="JVK81"/>
      <c r="JVL81"/>
      <c r="JVM81"/>
      <c r="JVN81"/>
      <c r="JVO81"/>
      <c r="JVP81"/>
      <c r="JVQ81"/>
      <c r="JVR81"/>
      <c r="JVS81"/>
      <c r="JVT81"/>
      <c r="JVU81"/>
      <c r="JVV81"/>
      <c r="JVW81"/>
      <c r="JVX81"/>
      <c r="JVY81"/>
      <c r="JVZ81"/>
      <c r="JWA81"/>
      <c r="JWB81"/>
      <c r="JWC81"/>
      <c r="JWD81"/>
      <c r="JWE81"/>
      <c r="JWF81"/>
      <c r="JWG81"/>
      <c r="JWH81"/>
      <c r="JWI81"/>
      <c r="JWJ81"/>
      <c r="JWK81"/>
      <c r="JWL81"/>
      <c r="JWM81"/>
      <c r="JWN81"/>
      <c r="JWO81"/>
      <c r="JWP81"/>
      <c r="JWQ81"/>
      <c r="JWR81"/>
      <c r="JWS81"/>
      <c r="JWT81"/>
      <c r="JWU81"/>
      <c r="JWV81"/>
      <c r="JWW81"/>
      <c r="JWX81"/>
      <c r="JWY81"/>
      <c r="JWZ81"/>
      <c r="JXA81"/>
      <c r="JXB81"/>
      <c r="JXC81"/>
      <c r="JXD81"/>
      <c r="JXE81"/>
      <c r="JXF81"/>
      <c r="JXG81"/>
      <c r="JXH81"/>
      <c r="JXI81"/>
      <c r="JXJ81"/>
      <c r="JXK81"/>
      <c r="JXL81"/>
      <c r="JXM81"/>
      <c r="JXN81"/>
      <c r="JXO81"/>
      <c r="JXP81"/>
      <c r="JXQ81"/>
      <c r="JXR81"/>
      <c r="JXS81"/>
      <c r="JXT81"/>
      <c r="JXU81"/>
      <c r="JXV81"/>
      <c r="JXW81"/>
      <c r="JXX81"/>
      <c r="JXY81"/>
      <c r="JXZ81"/>
      <c r="JYA81"/>
      <c r="JYB81"/>
      <c r="JYC81"/>
      <c r="JYD81"/>
      <c r="JYE81"/>
      <c r="JYF81"/>
      <c r="JYG81"/>
      <c r="JYH81"/>
      <c r="JYI81"/>
      <c r="JYJ81"/>
      <c r="JYK81"/>
      <c r="JYL81"/>
      <c r="JYM81"/>
      <c r="JYN81"/>
      <c r="JYO81"/>
      <c r="JYP81"/>
      <c r="JYQ81"/>
      <c r="JYR81"/>
      <c r="JYS81"/>
      <c r="JYT81"/>
      <c r="JYU81"/>
      <c r="JYV81"/>
      <c r="JYW81"/>
      <c r="JYX81"/>
      <c r="JYY81"/>
      <c r="JYZ81"/>
      <c r="JZA81"/>
      <c r="JZB81"/>
      <c r="JZC81"/>
      <c r="JZD81"/>
      <c r="JZE81"/>
      <c r="JZF81"/>
      <c r="JZG81"/>
      <c r="JZH81"/>
      <c r="JZI81"/>
      <c r="JZJ81"/>
      <c r="JZK81"/>
      <c r="JZL81"/>
      <c r="JZM81"/>
      <c r="JZN81"/>
      <c r="JZO81"/>
      <c r="JZP81"/>
      <c r="JZQ81"/>
      <c r="JZR81"/>
      <c r="JZS81"/>
      <c r="JZT81"/>
      <c r="JZU81"/>
      <c r="JZV81"/>
      <c r="JZW81"/>
      <c r="JZX81"/>
      <c r="JZY81"/>
      <c r="JZZ81"/>
      <c r="KAA81"/>
      <c r="KAB81"/>
      <c r="KAC81"/>
      <c r="KAD81"/>
      <c r="KAE81"/>
      <c r="KAF81"/>
      <c r="KAG81"/>
      <c r="KAH81"/>
      <c r="KAI81"/>
      <c r="KAJ81"/>
      <c r="KAK81"/>
      <c r="KAL81"/>
      <c r="KAM81"/>
      <c r="KAN81"/>
      <c r="KAO81"/>
      <c r="KAP81"/>
      <c r="KAQ81"/>
      <c r="KAR81"/>
      <c r="KAS81"/>
      <c r="KAT81"/>
      <c r="KAU81"/>
      <c r="KAV81"/>
      <c r="KAW81"/>
      <c r="KAX81"/>
      <c r="KAY81"/>
      <c r="KAZ81"/>
      <c r="KBA81"/>
      <c r="KBB81"/>
      <c r="KBC81"/>
      <c r="KBD81"/>
      <c r="KBE81"/>
      <c r="KBF81"/>
      <c r="KBG81"/>
      <c r="KBH81"/>
      <c r="KBI81"/>
      <c r="KBJ81"/>
      <c r="KBK81"/>
      <c r="KBL81"/>
      <c r="KBM81"/>
      <c r="KBN81"/>
      <c r="KBO81"/>
      <c r="KBP81"/>
      <c r="KBQ81"/>
      <c r="KBR81"/>
      <c r="KBS81"/>
      <c r="KBT81"/>
      <c r="KBU81"/>
      <c r="KBV81"/>
      <c r="KBW81"/>
      <c r="KBX81"/>
      <c r="KBY81"/>
      <c r="KBZ81"/>
      <c r="KCA81"/>
      <c r="KCB81"/>
      <c r="KCC81"/>
      <c r="KCD81"/>
      <c r="KCE81"/>
      <c r="KCF81"/>
      <c r="KCG81"/>
      <c r="KCH81"/>
      <c r="KCI81"/>
      <c r="KCJ81"/>
      <c r="KCK81"/>
      <c r="KCL81"/>
      <c r="KCM81"/>
      <c r="KCN81"/>
      <c r="KCO81"/>
      <c r="KCP81"/>
      <c r="KCQ81"/>
      <c r="KCR81"/>
      <c r="KCS81"/>
      <c r="KCT81"/>
      <c r="KCU81"/>
      <c r="KCV81"/>
      <c r="KCW81"/>
      <c r="KCX81"/>
      <c r="KCY81"/>
      <c r="KCZ81"/>
      <c r="KDA81"/>
      <c r="KDB81"/>
      <c r="KDC81"/>
      <c r="KDD81"/>
      <c r="KDE81"/>
      <c r="KDF81"/>
      <c r="KDG81"/>
      <c r="KDH81"/>
      <c r="KDI81"/>
      <c r="KDJ81"/>
      <c r="KDK81"/>
      <c r="KDL81"/>
      <c r="KDM81"/>
      <c r="KDN81"/>
      <c r="KDO81"/>
      <c r="KDP81"/>
      <c r="KDQ81"/>
      <c r="KDR81"/>
      <c r="KDS81"/>
      <c r="KDT81"/>
      <c r="KDU81"/>
      <c r="KDV81"/>
      <c r="KDW81"/>
      <c r="KDX81"/>
      <c r="KDY81"/>
      <c r="KDZ81"/>
      <c r="KEA81"/>
      <c r="KEB81"/>
      <c r="KEC81"/>
      <c r="KED81"/>
      <c r="KEE81"/>
      <c r="KEF81"/>
      <c r="KEG81"/>
      <c r="KEH81"/>
      <c r="KEI81"/>
      <c r="KEJ81"/>
      <c r="KEK81"/>
      <c r="KEL81"/>
      <c r="KEM81"/>
      <c r="KEN81"/>
      <c r="KEO81"/>
      <c r="KEP81"/>
      <c r="KEQ81"/>
      <c r="KER81"/>
      <c r="KES81"/>
      <c r="KET81"/>
      <c r="KEU81"/>
      <c r="KEV81"/>
      <c r="KEW81"/>
      <c r="KEX81"/>
      <c r="KEY81"/>
      <c r="KEZ81"/>
      <c r="KFA81"/>
      <c r="KFB81"/>
      <c r="KFC81"/>
      <c r="KFD81"/>
      <c r="KFE81"/>
      <c r="KFF81"/>
      <c r="KFG81"/>
      <c r="KFH81"/>
      <c r="KFI81"/>
      <c r="KFJ81"/>
      <c r="KFK81"/>
      <c r="KFL81"/>
      <c r="KFM81"/>
      <c r="KFN81"/>
      <c r="KFO81"/>
      <c r="KFP81"/>
      <c r="KFQ81"/>
      <c r="KFR81"/>
      <c r="KFS81"/>
      <c r="KFT81"/>
      <c r="KFU81"/>
      <c r="KFV81"/>
      <c r="KFW81"/>
      <c r="KFX81"/>
      <c r="KFY81"/>
      <c r="KFZ81"/>
      <c r="KGA81"/>
      <c r="KGB81"/>
      <c r="KGC81"/>
      <c r="KGD81"/>
      <c r="KGE81"/>
      <c r="KGF81"/>
      <c r="KGG81"/>
      <c r="KGH81"/>
      <c r="KGI81"/>
      <c r="KGJ81"/>
      <c r="KGK81"/>
      <c r="KGL81"/>
      <c r="KGM81"/>
      <c r="KGN81"/>
      <c r="KGO81"/>
      <c r="KGP81"/>
      <c r="KGQ81"/>
      <c r="KGR81"/>
      <c r="KGS81"/>
      <c r="KGT81"/>
      <c r="KGU81"/>
      <c r="KGV81"/>
      <c r="KGW81"/>
      <c r="KGX81"/>
      <c r="KGY81"/>
      <c r="KGZ81"/>
      <c r="KHA81"/>
      <c r="KHB81"/>
      <c r="KHC81"/>
      <c r="KHD81"/>
      <c r="KHE81"/>
      <c r="KHF81"/>
      <c r="KHG81"/>
      <c r="KHH81"/>
      <c r="KHI81"/>
      <c r="KHJ81"/>
      <c r="KHK81"/>
      <c r="KHL81"/>
      <c r="KHM81"/>
      <c r="KHN81"/>
      <c r="KHO81"/>
      <c r="KHP81"/>
      <c r="KHQ81"/>
      <c r="KHR81"/>
      <c r="KHS81"/>
      <c r="KHT81"/>
      <c r="KHU81"/>
      <c r="KHV81"/>
      <c r="KHW81"/>
      <c r="KHX81"/>
      <c r="KHY81"/>
      <c r="KHZ81"/>
      <c r="KIA81"/>
      <c r="KIB81"/>
      <c r="KIC81"/>
      <c r="KID81"/>
      <c r="KIE81"/>
      <c r="KIF81"/>
      <c r="KIG81"/>
      <c r="KIH81"/>
      <c r="KII81"/>
      <c r="KIJ81"/>
      <c r="KIK81"/>
      <c r="KIL81"/>
      <c r="KIM81"/>
      <c r="KIN81"/>
      <c r="KIO81"/>
      <c r="KIP81"/>
      <c r="KIQ81"/>
      <c r="KIR81"/>
      <c r="KIS81"/>
      <c r="KIT81"/>
      <c r="KIU81"/>
      <c r="KIV81"/>
      <c r="KIW81"/>
      <c r="KIX81"/>
      <c r="KIY81"/>
      <c r="KIZ81"/>
      <c r="KJA81"/>
      <c r="KJB81"/>
      <c r="KJC81"/>
      <c r="KJD81"/>
      <c r="KJE81"/>
      <c r="KJF81"/>
      <c r="KJG81"/>
      <c r="KJH81"/>
      <c r="KJI81"/>
      <c r="KJJ81"/>
      <c r="KJK81"/>
      <c r="KJL81"/>
      <c r="KJM81"/>
      <c r="KJN81"/>
      <c r="KJO81"/>
      <c r="KJP81"/>
      <c r="KJQ81"/>
      <c r="KJR81"/>
      <c r="KJS81"/>
      <c r="KJT81"/>
      <c r="KJU81"/>
      <c r="KJV81"/>
      <c r="KJW81"/>
      <c r="KJX81"/>
      <c r="KJY81"/>
      <c r="KJZ81"/>
      <c r="KKA81"/>
      <c r="KKB81"/>
      <c r="KKC81"/>
      <c r="KKD81"/>
      <c r="KKE81"/>
      <c r="KKF81"/>
      <c r="KKG81"/>
      <c r="KKH81"/>
      <c r="KKI81"/>
      <c r="KKJ81"/>
      <c r="KKK81"/>
      <c r="KKL81"/>
      <c r="KKM81"/>
      <c r="KKN81"/>
      <c r="KKO81"/>
      <c r="KKP81"/>
      <c r="KKQ81"/>
      <c r="KKR81"/>
      <c r="KKS81"/>
      <c r="KKT81"/>
      <c r="KKU81"/>
      <c r="KKV81"/>
      <c r="KKW81"/>
      <c r="KKX81"/>
      <c r="KKY81"/>
      <c r="KKZ81"/>
      <c r="KLA81"/>
      <c r="KLB81"/>
      <c r="KLC81"/>
      <c r="KLD81"/>
      <c r="KLE81"/>
      <c r="KLF81"/>
      <c r="KLG81"/>
      <c r="KLH81"/>
      <c r="KLI81"/>
      <c r="KLJ81"/>
      <c r="KLK81"/>
      <c r="KLL81"/>
      <c r="KLM81"/>
      <c r="KLN81"/>
      <c r="KLO81"/>
      <c r="KLP81"/>
      <c r="KLQ81"/>
      <c r="KLR81"/>
      <c r="KLS81"/>
      <c r="KLT81"/>
      <c r="KLU81"/>
      <c r="KLV81"/>
      <c r="KLW81"/>
      <c r="KLX81"/>
      <c r="KLY81"/>
      <c r="KLZ81"/>
      <c r="KMA81"/>
      <c r="KMB81"/>
      <c r="KMC81"/>
      <c r="KMD81"/>
      <c r="KME81"/>
      <c r="KMF81"/>
      <c r="KMG81"/>
      <c r="KMH81"/>
      <c r="KMI81"/>
      <c r="KMJ81"/>
      <c r="KMK81"/>
      <c r="KML81"/>
      <c r="KMM81"/>
      <c r="KMN81"/>
      <c r="KMO81"/>
      <c r="KMP81"/>
      <c r="KMQ81"/>
      <c r="KMR81"/>
      <c r="KMS81"/>
      <c r="KMT81"/>
      <c r="KMU81"/>
      <c r="KMV81"/>
      <c r="KMW81"/>
      <c r="KMX81"/>
      <c r="KMY81"/>
      <c r="KMZ81"/>
      <c r="KNA81"/>
      <c r="KNB81"/>
      <c r="KNC81"/>
      <c r="KND81"/>
      <c r="KNE81"/>
      <c r="KNF81"/>
      <c r="KNG81"/>
      <c r="KNH81"/>
      <c r="KNI81"/>
      <c r="KNJ81"/>
      <c r="KNK81"/>
      <c r="KNL81"/>
      <c r="KNM81"/>
      <c r="KNN81"/>
      <c r="KNO81"/>
      <c r="KNP81"/>
      <c r="KNQ81"/>
      <c r="KNR81"/>
      <c r="KNS81"/>
      <c r="KNT81"/>
      <c r="KNU81"/>
      <c r="KNV81"/>
      <c r="KNW81"/>
      <c r="KNX81"/>
      <c r="KNY81"/>
      <c r="KNZ81"/>
      <c r="KOA81"/>
      <c r="KOB81"/>
      <c r="KOC81"/>
      <c r="KOD81"/>
      <c r="KOE81"/>
      <c r="KOF81"/>
      <c r="KOG81"/>
      <c r="KOH81"/>
      <c r="KOI81"/>
      <c r="KOJ81"/>
      <c r="KOK81"/>
      <c r="KOL81"/>
      <c r="KOM81"/>
      <c r="KON81"/>
      <c r="KOO81"/>
      <c r="KOP81"/>
      <c r="KOQ81"/>
      <c r="KOR81"/>
      <c r="KOS81"/>
      <c r="KOT81"/>
      <c r="KOU81"/>
      <c r="KOV81"/>
      <c r="KOW81"/>
      <c r="KOX81"/>
      <c r="KOY81"/>
      <c r="KOZ81"/>
      <c r="KPA81"/>
      <c r="KPB81"/>
      <c r="KPC81"/>
      <c r="KPD81"/>
      <c r="KPE81"/>
      <c r="KPF81"/>
      <c r="KPG81"/>
      <c r="KPH81"/>
      <c r="KPI81"/>
      <c r="KPJ81"/>
      <c r="KPK81"/>
      <c r="KPL81"/>
      <c r="KPM81"/>
      <c r="KPN81"/>
      <c r="KPO81"/>
      <c r="KPP81"/>
      <c r="KPQ81"/>
      <c r="KPR81"/>
      <c r="KPS81"/>
      <c r="KPT81"/>
      <c r="KPU81"/>
      <c r="KPV81"/>
      <c r="KPW81"/>
      <c r="KPX81"/>
      <c r="KPY81"/>
      <c r="KPZ81"/>
      <c r="KQA81"/>
      <c r="KQB81"/>
      <c r="KQC81"/>
      <c r="KQD81"/>
      <c r="KQE81"/>
      <c r="KQF81"/>
      <c r="KQG81"/>
      <c r="KQH81"/>
      <c r="KQI81"/>
      <c r="KQJ81"/>
      <c r="KQK81"/>
      <c r="KQL81"/>
      <c r="KQM81"/>
      <c r="KQN81"/>
      <c r="KQO81"/>
      <c r="KQP81"/>
      <c r="KQQ81"/>
      <c r="KQR81"/>
      <c r="KQS81"/>
      <c r="KQT81"/>
      <c r="KQU81"/>
      <c r="KQV81"/>
      <c r="KQW81"/>
      <c r="KQX81"/>
      <c r="KQY81"/>
      <c r="KQZ81"/>
      <c r="KRA81"/>
      <c r="KRB81"/>
      <c r="KRC81"/>
      <c r="KRD81"/>
      <c r="KRE81"/>
      <c r="KRF81"/>
      <c r="KRG81"/>
      <c r="KRH81"/>
      <c r="KRI81"/>
      <c r="KRJ81"/>
      <c r="KRK81"/>
      <c r="KRL81"/>
      <c r="KRM81"/>
      <c r="KRN81"/>
      <c r="KRO81"/>
      <c r="KRP81"/>
      <c r="KRQ81"/>
      <c r="KRR81"/>
      <c r="KRS81"/>
      <c r="KRT81"/>
      <c r="KRU81"/>
      <c r="KRV81"/>
      <c r="KRW81"/>
      <c r="KRX81"/>
      <c r="KRY81"/>
      <c r="KRZ81"/>
      <c r="KSA81"/>
      <c r="KSB81"/>
      <c r="KSC81"/>
      <c r="KSD81"/>
      <c r="KSE81"/>
      <c r="KSF81"/>
      <c r="KSG81"/>
      <c r="KSH81"/>
      <c r="KSI81"/>
      <c r="KSJ81"/>
      <c r="KSK81"/>
      <c r="KSL81"/>
      <c r="KSM81"/>
      <c r="KSN81"/>
      <c r="KSO81"/>
      <c r="KSP81"/>
      <c r="KSQ81"/>
      <c r="KSR81"/>
      <c r="KSS81"/>
      <c r="KST81"/>
      <c r="KSU81"/>
      <c r="KSV81"/>
      <c r="KSW81"/>
      <c r="KSX81"/>
      <c r="KSY81"/>
      <c r="KSZ81"/>
      <c r="KTA81"/>
      <c r="KTB81"/>
      <c r="KTC81"/>
      <c r="KTD81"/>
      <c r="KTE81"/>
      <c r="KTF81"/>
      <c r="KTG81"/>
      <c r="KTH81"/>
      <c r="KTI81"/>
      <c r="KTJ81"/>
      <c r="KTK81"/>
      <c r="KTL81"/>
      <c r="KTM81"/>
      <c r="KTN81"/>
      <c r="KTO81"/>
      <c r="KTP81"/>
      <c r="KTQ81"/>
      <c r="KTR81"/>
      <c r="KTS81"/>
      <c r="KTT81"/>
      <c r="KTU81"/>
      <c r="KTV81"/>
      <c r="KTW81"/>
      <c r="KTX81"/>
      <c r="KTY81"/>
      <c r="KTZ81"/>
      <c r="KUA81"/>
      <c r="KUB81"/>
      <c r="KUC81"/>
      <c r="KUD81"/>
      <c r="KUE81"/>
      <c r="KUF81"/>
      <c r="KUG81"/>
      <c r="KUH81"/>
      <c r="KUI81"/>
      <c r="KUJ81"/>
      <c r="KUK81"/>
      <c r="KUL81"/>
      <c r="KUM81"/>
      <c r="KUN81"/>
      <c r="KUO81"/>
      <c r="KUP81"/>
      <c r="KUQ81"/>
      <c r="KUR81"/>
      <c r="KUS81"/>
      <c r="KUT81"/>
      <c r="KUU81"/>
      <c r="KUV81"/>
      <c r="KUW81"/>
      <c r="KUX81"/>
      <c r="KUY81"/>
      <c r="KUZ81"/>
      <c r="KVA81"/>
      <c r="KVB81"/>
      <c r="KVC81"/>
      <c r="KVD81"/>
      <c r="KVE81"/>
      <c r="KVF81"/>
      <c r="KVG81"/>
      <c r="KVH81"/>
      <c r="KVI81"/>
      <c r="KVJ81"/>
      <c r="KVK81"/>
      <c r="KVL81"/>
      <c r="KVM81"/>
      <c r="KVN81"/>
      <c r="KVO81"/>
      <c r="KVP81"/>
      <c r="KVQ81"/>
      <c r="KVR81"/>
      <c r="KVS81"/>
      <c r="KVT81"/>
      <c r="KVU81"/>
      <c r="KVV81"/>
      <c r="KVW81"/>
      <c r="KVX81"/>
      <c r="KVY81"/>
      <c r="KVZ81"/>
      <c r="KWA81"/>
      <c r="KWB81"/>
      <c r="KWC81"/>
      <c r="KWD81"/>
      <c r="KWE81"/>
      <c r="KWF81"/>
      <c r="KWG81"/>
      <c r="KWH81"/>
      <c r="KWI81"/>
      <c r="KWJ81"/>
      <c r="KWK81"/>
      <c r="KWL81"/>
      <c r="KWM81"/>
      <c r="KWN81"/>
      <c r="KWO81"/>
      <c r="KWP81"/>
      <c r="KWQ81"/>
      <c r="KWR81"/>
      <c r="KWS81"/>
      <c r="KWT81"/>
      <c r="KWU81"/>
      <c r="KWV81"/>
      <c r="KWW81"/>
      <c r="KWX81"/>
      <c r="KWY81"/>
      <c r="KWZ81"/>
      <c r="KXA81"/>
      <c r="KXB81"/>
      <c r="KXC81"/>
      <c r="KXD81"/>
      <c r="KXE81"/>
      <c r="KXF81"/>
      <c r="KXG81"/>
      <c r="KXH81"/>
      <c r="KXI81"/>
      <c r="KXJ81"/>
      <c r="KXK81"/>
      <c r="KXL81"/>
      <c r="KXM81"/>
      <c r="KXN81"/>
      <c r="KXO81"/>
      <c r="KXP81"/>
      <c r="KXQ81"/>
      <c r="KXR81"/>
      <c r="KXS81"/>
      <c r="KXT81"/>
      <c r="KXU81"/>
      <c r="KXV81"/>
      <c r="KXW81"/>
      <c r="KXX81"/>
      <c r="KXY81"/>
      <c r="KXZ81"/>
      <c r="KYA81"/>
      <c r="KYB81"/>
      <c r="KYC81"/>
      <c r="KYD81"/>
      <c r="KYE81"/>
      <c r="KYF81"/>
      <c r="KYG81"/>
      <c r="KYH81"/>
      <c r="KYI81"/>
      <c r="KYJ81"/>
      <c r="KYK81"/>
      <c r="KYL81"/>
      <c r="KYM81"/>
      <c r="KYN81"/>
      <c r="KYO81"/>
      <c r="KYP81"/>
      <c r="KYQ81"/>
      <c r="KYR81"/>
      <c r="KYS81"/>
      <c r="KYT81"/>
      <c r="KYU81"/>
      <c r="KYV81"/>
      <c r="KYW81"/>
      <c r="KYX81"/>
      <c r="KYY81"/>
      <c r="KYZ81"/>
      <c r="KZA81"/>
      <c r="KZB81"/>
      <c r="KZC81"/>
      <c r="KZD81"/>
      <c r="KZE81"/>
      <c r="KZF81"/>
      <c r="KZG81"/>
      <c r="KZH81"/>
      <c r="KZI81"/>
      <c r="KZJ81"/>
      <c r="KZK81"/>
      <c r="KZL81"/>
      <c r="KZM81"/>
      <c r="KZN81"/>
      <c r="KZO81"/>
      <c r="KZP81"/>
      <c r="KZQ81"/>
      <c r="KZR81"/>
      <c r="KZS81"/>
      <c r="KZT81"/>
      <c r="KZU81"/>
      <c r="KZV81"/>
      <c r="KZW81"/>
      <c r="KZX81"/>
      <c r="KZY81"/>
      <c r="KZZ81"/>
      <c r="LAA81"/>
      <c r="LAB81"/>
      <c r="LAC81"/>
      <c r="LAD81"/>
      <c r="LAE81"/>
      <c r="LAF81"/>
      <c r="LAG81"/>
      <c r="LAH81"/>
      <c r="LAI81"/>
      <c r="LAJ81"/>
      <c r="LAK81"/>
      <c r="LAL81"/>
      <c r="LAM81"/>
      <c r="LAN81"/>
      <c r="LAO81"/>
      <c r="LAP81"/>
      <c r="LAQ81"/>
      <c r="LAR81"/>
      <c r="LAS81"/>
      <c r="LAT81"/>
      <c r="LAU81"/>
      <c r="LAV81"/>
      <c r="LAW81"/>
      <c r="LAX81"/>
      <c r="LAY81"/>
      <c r="LAZ81"/>
      <c r="LBA81"/>
      <c r="LBB81"/>
      <c r="LBC81"/>
      <c r="LBD81"/>
      <c r="LBE81"/>
      <c r="LBF81"/>
      <c r="LBG81"/>
      <c r="LBH81"/>
      <c r="LBI81"/>
      <c r="LBJ81"/>
      <c r="LBK81"/>
      <c r="LBL81"/>
      <c r="LBM81"/>
      <c r="LBN81"/>
      <c r="LBO81"/>
      <c r="LBP81"/>
      <c r="LBQ81"/>
      <c r="LBR81"/>
      <c r="LBS81"/>
      <c r="LBT81"/>
      <c r="LBU81"/>
      <c r="LBV81"/>
      <c r="LBW81"/>
      <c r="LBX81"/>
      <c r="LBY81"/>
      <c r="LBZ81"/>
      <c r="LCA81"/>
      <c r="LCB81"/>
      <c r="LCC81"/>
      <c r="LCD81"/>
      <c r="LCE81"/>
      <c r="LCF81"/>
      <c r="LCG81"/>
      <c r="LCH81"/>
      <c r="LCI81"/>
      <c r="LCJ81"/>
      <c r="LCK81"/>
      <c r="LCL81"/>
      <c r="LCM81"/>
      <c r="LCN81"/>
      <c r="LCO81"/>
      <c r="LCP81"/>
      <c r="LCQ81"/>
      <c r="LCR81"/>
      <c r="LCS81"/>
      <c r="LCT81"/>
      <c r="LCU81"/>
      <c r="LCV81"/>
      <c r="LCW81"/>
      <c r="LCX81"/>
      <c r="LCY81"/>
      <c r="LCZ81"/>
      <c r="LDA81"/>
      <c r="LDB81"/>
      <c r="LDC81"/>
      <c r="LDD81"/>
      <c r="LDE81"/>
      <c r="LDF81"/>
      <c r="LDG81"/>
      <c r="LDH81"/>
      <c r="LDI81"/>
      <c r="LDJ81"/>
      <c r="LDK81"/>
      <c r="LDL81"/>
      <c r="LDM81"/>
      <c r="LDN81"/>
      <c r="LDO81"/>
      <c r="LDP81"/>
      <c r="LDQ81"/>
      <c r="LDR81"/>
      <c r="LDS81"/>
      <c r="LDT81"/>
      <c r="LDU81"/>
      <c r="LDV81"/>
      <c r="LDW81"/>
      <c r="LDX81"/>
      <c r="LDY81"/>
      <c r="LDZ81"/>
      <c r="LEA81"/>
      <c r="LEB81"/>
      <c r="LEC81"/>
      <c r="LED81"/>
      <c r="LEE81"/>
      <c r="LEF81"/>
      <c r="LEG81"/>
      <c r="LEH81"/>
      <c r="LEI81"/>
      <c r="LEJ81"/>
      <c r="LEK81"/>
      <c r="LEL81"/>
      <c r="LEM81"/>
      <c r="LEN81"/>
      <c r="LEO81"/>
      <c r="LEP81"/>
      <c r="LEQ81"/>
      <c r="LER81"/>
      <c r="LES81"/>
      <c r="LET81"/>
      <c r="LEU81"/>
      <c r="LEV81"/>
      <c r="LEW81"/>
      <c r="LEX81"/>
      <c r="LEY81"/>
      <c r="LEZ81"/>
      <c r="LFA81"/>
      <c r="LFB81"/>
      <c r="LFC81"/>
      <c r="LFD81"/>
      <c r="LFE81"/>
      <c r="LFF81"/>
      <c r="LFG81"/>
      <c r="LFH81"/>
      <c r="LFI81"/>
      <c r="LFJ81"/>
      <c r="LFK81"/>
      <c r="LFL81"/>
      <c r="LFM81"/>
      <c r="LFN81"/>
      <c r="LFO81"/>
      <c r="LFP81"/>
      <c r="LFQ81"/>
      <c r="LFR81"/>
      <c r="LFS81"/>
      <c r="LFT81"/>
      <c r="LFU81"/>
      <c r="LFV81"/>
      <c r="LFW81"/>
      <c r="LFX81"/>
      <c r="LFY81"/>
      <c r="LFZ81"/>
      <c r="LGA81"/>
      <c r="LGB81"/>
      <c r="LGC81"/>
      <c r="LGD81"/>
      <c r="LGE81"/>
      <c r="LGF81"/>
      <c r="LGG81"/>
      <c r="LGH81"/>
      <c r="LGI81"/>
      <c r="LGJ81"/>
      <c r="LGK81"/>
      <c r="LGL81"/>
      <c r="LGM81"/>
      <c r="LGN81"/>
      <c r="LGO81"/>
      <c r="LGP81"/>
      <c r="LGQ81"/>
      <c r="LGR81"/>
      <c r="LGS81"/>
      <c r="LGT81"/>
      <c r="LGU81"/>
      <c r="LGV81"/>
      <c r="LGW81"/>
      <c r="LGX81"/>
      <c r="LGY81"/>
      <c r="LGZ81"/>
      <c r="LHA81"/>
      <c r="LHB81"/>
      <c r="LHC81"/>
      <c r="LHD81"/>
      <c r="LHE81"/>
      <c r="LHF81"/>
      <c r="LHG81"/>
      <c r="LHH81"/>
      <c r="LHI81"/>
      <c r="LHJ81"/>
      <c r="LHK81"/>
      <c r="LHL81"/>
      <c r="LHM81"/>
      <c r="LHN81"/>
      <c r="LHO81"/>
      <c r="LHP81"/>
      <c r="LHQ81"/>
      <c r="LHR81"/>
      <c r="LHS81"/>
      <c r="LHT81"/>
      <c r="LHU81"/>
      <c r="LHV81"/>
      <c r="LHW81"/>
      <c r="LHX81"/>
      <c r="LHY81"/>
      <c r="LHZ81"/>
      <c r="LIA81"/>
      <c r="LIB81"/>
      <c r="LIC81"/>
      <c r="LID81"/>
      <c r="LIE81"/>
      <c r="LIF81"/>
      <c r="LIG81"/>
      <c r="LIH81"/>
      <c r="LII81"/>
      <c r="LIJ81"/>
      <c r="LIK81"/>
      <c r="LIL81"/>
      <c r="LIM81"/>
      <c r="LIN81"/>
      <c r="LIO81"/>
      <c r="LIP81"/>
      <c r="LIQ81"/>
      <c r="LIR81"/>
      <c r="LIS81"/>
      <c r="LIT81"/>
      <c r="LIU81"/>
      <c r="LIV81"/>
      <c r="LIW81"/>
      <c r="LIX81"/>
      <c r="LIY81"/>
      <c r="LIZ81"/>
      <c r="LJA81"/>
      <c r="LJB81"/>
      <c r="LJC81"/>
      <c r="LJD81"/>
      <c r="LJE81"/>
      <c r="LJF81"/>
      <c r="LJG81"/>
      <c r="LJH81"/>
      <c r="LJI81"/>
      <c r="LJJ81"/>
      <c r="LJK81"/>
      <c r="LJL81"/>
      <c r="LJM81"/>
      <c r="LJN81"/>
      <c r="LJO81"/>
      <c r="LJP81"/>
      <c r="LJQ81"/>
      <c r="LJR81"/>
      <c r="LJS81"/>
      <c r="LJT81"/>
      <c r="LJU81"/>
      <c r="LJV81"/>
      <c r="LJW81"/>
      <c r="LJX81"/>
      <c r="LJY81"/>
      <c r="LJZ81"/>
      <c r="LKA81"/>
      <c r="LKB81"/>
      <c r="LKC81"/>
      <c r="LKD81"/>
      <c r="LKE81"/>
      <c r="LKF81"/>
      <c r="LKG81"/>
      <c r="LKH81"/>
      <c r="LKI81"/>
      <c r="LKJ81"/>
      <c r="LKK81"/>
      <c r="LKL81"/>
      <c r="LKM81"/>
      <c r="LKN81"/>
      <c r="LKO81"/>
      <c r="LKP81"/>
      <c r="LKQ81"/>
      <c r="LKR81"/>
      <c r="LKS81"/>
      <c r="LKT81"/>
      <c r="LKU81"/>
      <c r="LKV81"/>
      <c r="LKW81"/>
      <c r="LKX81"/>
      <c r="LKY81"/>
      <c r="LKZ81"/>
      <c r="LLA81"/>
      <c r="LLB81"/>
      <c r="LLC81"/>
      <c r="LLD81"/>
      <c r="LLE81"/>
      <c r="LLF81"/>
      <c r="LLG81"/>
      <c r="LLH81"/>
      <c r="LLI81"/>
      <c r="LLJ81"/>
      <c r="LLK81"/>
      <c r="LLL81"/>
      <c r="LLM81"/>
      <c r="LLN81"/>
      <c r="LLO81"/>
      <c r="LLP81"/>
      <c r="LLQ81"/>
      <c r="LLR81"/>
      <c r="LLS81"/>
      <c r="LLT81"/>
      <c r="LLU81"/>
      <c r="LLV81"/>
      <c r="LLW81"/>
      <c r="LLX81"/>
      <c r="LLY81"/>
      <c r="LLZ81"/>
      <c r="LMA81"/>
      <c r="LMB81"/>
      <c r="LMC81"/>
      <c r="LMD81"/>
      <c r="LME81"/>
      <c r="LMF81"/>
      <c r="LMG81"/>
      <c r="LMH81"/>
      <c r="LMI81"/>
      <c r="LMJ81"/>
      <c r="LMK81"/>
      <c r="LML81"/>
      <c r="LMM81"/>
      <c r="LMN81"/>
      <c r="LMO81"/>
      <c r="LMP81"/>
      <c r="LMQ81"/>
      <c r="LMR81"/>
      <c r="LMS81"/>
      <c r="LMT81"/>
      <c r="LMU81"/>
      <c r="LMV81"/>
      <c r="LMW81"/>
      <c r="LMX81"/>
      <c r="LMY81"/>
      <c r="LMZ81"/>
      <c r="LNA81"/>
      <c r="LNB81"/>
      <c r="LNC81"/>
      <c r="LND81"/>
      <c r="LNE81"/>
      <c r="LNF81"/>
      <c r="LNG81"/>
      <c r="LNH81"/>
      <c r="LNI81"/>
      <c r="LNJ81"/>
      <c r="LNK81"/>
      <c r="LNL81"/>
      <c r="LNM81"/>
      <c r="LNN81"/>
      <c r="LNO81"/>
      <c r="LNP81"/>
      <c r="LNQ81"/>
      <c r="LNR81"/>
      <c r="LNS81"/>
      <c r="LNT81"/>
      <c r="LNU81"/>
      <c r="LNV81"/>
      <c r="LNW81"/>
      <c r="LNX81"/>
      <c r="LNY81"/>
      <c r="LNZ81"/>
      <c r="LOA81"/>
      <c r="LOB81"/>
      <c r="LOC81"/>
      <c r="LOD81"/>
      <c r="LOE81"/>
      <c r="LOF81"/>
      <c r="LOG81"/>
      <c r="LOH81"/>
      <c r="LOI81"/>
      <c r="LOJ81"/>
      <c r="LOK81"/>
      <c r="LOL81"/>
      <c r="LOM81"/>
      <c r="LON81"/>
      <c r="LOO81"/>
      <c r="LOP81"/>
      <c r="LOQ81"/>
      <c r="LOR81"/>
      <c r="LOS81"/>
      <c r="LOT81"/>
      <c r="LOU81"/>
      <c r="LOV81"/>
      <c r="LOW81"/>
      <c r="LOX81"/>
      <c r="LOY81"/>
      <c r="LOZ81"/>
      <c r="LPA81"/>
      <c r="LPB81"/>
      <c r="LPC81"/>
      <c r="LPD81"/>
      <c r="LPE81"/>
      <c r="LPF81"/>
      <c r="LPG81"/>
      <c r="LPH81"/>
      <c r="LPI81"/>
      <c r="LPJ81"/>
      <c r="LPK81"/>
      <c r="LPL81"/>
      <c r="LPM81"/>
      <c r="LPN81"/>
      <c r="LPO81"/>
      <c r="LPP81"/>
      <c r="LPQ81"/>
      <c r="LPR81"/>
      <c r="LPS81"/>
      <c r="LPT81"/>
      <c r="LPU81"/>
      <c r="LPV81"/>
      <c r="LPW81"/>
      <c r="LPX81"/>
      <c r="LPY81"/>
      <c r="LPZ81"/>
      <c r="LQA81"/>
      <c r="LQB81"/>
      <c r="LQC81"/>
      <c r="LQD81"/>
      <c r="LQE81"/>
      <c r="LQF81"/>
      <c r="LQG81"/>
      <c r="LQH81"/>
      <c r="LQI81"/>
      <c r="LQJ81"/>
      <c r="LQK81"/>
      <c r="LQL81"/>
      <c r="LQM81"/>
      <c r="LQN81"/>
      <c r="LQO81"/>
      <c r="LQP81"/>
      <c r="LQQ81"/>
      <c r="LQR81"/>
      <c r="LQS81"/>
      <c r="LQT81"/>
      <c r="LQU81"/>
      <c r="LQV81"/>
      <c r="LQW81"/>
      <c r="LQX81"/>
      <c r="LQY81"/>
      <c r="LQZ81"/>
      <c r="LRA81"/>
      <c r="LRB81"/>
      <c r="LRC81"/>
      <c r="LRD81"/>
      <c r="LRE81"/>
      <c r="LRF81"/>
      <c r="LRG81"/>
      <c r="LRH81"/>
      <c r="LRI81"/>
      <c r="LRJ81"/>
      <c r="LRK81"/>
      <c r="LRL81"/>
      <c r="LRM81"/>
      <c r="LRN81"/>
      <c r="LRO81"/>
      <c r="LRP81"/>
      <c r="LRQ81"/>
      <c r="LRR81"/>
      <c r="LRS81"/>
      <c r="LRT81"/>
      <c r="LRU81"/>
      <c r="LRV81"/>
      <c r="LRW81"/>
      <c r="LRX81"/>
      <c r="LRY81"/>
      <c r="LRZ81"/>
      <c r="LSA81"/>
      <c r="LSB81"/>
      <c r="LSC81"/>
      <c r="LSD81"/>
      <c r="LSE81"/>
      <c r="LSF81"/>
      <c r="LSG81"/>
      <c r="LSH81"/>
      <c r="LSI81"/>
      <c r="LSJ81"/>
      <c r="LSK81"/>
      <c r="LSL81"/>
      <c r="LSM81"/>
      <c r="LSN81"/>
      <c r="LSO81"/>
      <c r="LSP81"/>
      <c r="LSQ81"/>
      <c r="LSR81"/>
      <c r="LSS81"/>
      <c r="LST81"/>
      <c r="LSU81"/>
      <c r="LSV81"/>
      <c r="LSW81"/>
      <c r="LSX81"/>
      <c r="LSY81"/>
      <c r="LSZ81"/>
      <c r="LTA81"/>
      <c r="LTB81"/>
      <c r="LTC81"/>
      <c r="LTD81"/>
      <c r="LTE81"/>
      <c r="LTF81"/>
      <c r="LTG81"/>
      <c r="LTH81"/>
      <c r="LTI81"/>
      <c r="LTJ81"/>
      <c r="LTK81"/>
      <c r="LTL81"/>
      <c r="LTM81"/>
      <c r="LTN81"/>
      <c r="LTO81"/>
      <c r="LTP81"/>
      <c r="LTQ81"/>
      <c r="LTR81"/>
      <c r="LTS81"/>
      <c r="LTT81"/>
      <c r="LTU81"/>
      <c r="LTV81"/>
      <c r="LTW81"/>
      <c r="LTX81"/>
      <c r="LTY81"/>
      <c r="LTZ81"/>
      <c r="LUA81"/>
      <c r="LUB81"/>
      <c r="LUC81"/>
      <c r="LUD81"/>
      <c r="LUE81"/>
      <c r="LUF81"/>
      <c r="LUG81"/>
      <c r="LUH81"/>
      <c r="LUI81"/>
      <c r="LUJ81"/>
      <c r="LUK81"/>
      <c r="LUL81"/>
      <c r="LUM81"/>
      <c r="LUN81"/>
      <c r="LUO81"/>
      <c r="LUP81"/>
      <c r="LUQ81"/>
      <c r="LUR81"/>
      <c r="LUS81"/>
      <c r="LUT81"/>
      <c r="LUU81"/>
      <c r="LUV81"/>
      <c r="LUW81"/>
      <c r="LUX81"/>
      <c r="LUY81"/>
      <c r="LUZ81"/>
      <c r="LVA81"/>
      <c r="LVB81"/>
      <c r="LVC81"/>
      <c r="LVD81"/>
      <c r="LVE81"/>
      <c r="LVF81"/>
      <c r="LVG81"/>
      <c r="LVH81"/>
      <c r="LVI81"/>
      <c r="LVJ81"/>
      <c r="LVK81"/>
      <c r="LVL81"/>
      <c r="LVM81"/>
      <c r="LVN81"/>
      <c r="LVO81"/>
      <c r="LVP81"/>
      <c r="LVQ81"/>
      <c r="LVR81"/>
      <c r="LVS81"/>
      <c r="LVT81"/>
      <c r="LVU81"/>
      <c r="LVV81"/>
      <c r="LVW81"/>
      <c r="LVX81"/>
      <c r="LVY81"/>
      <c r="LVZ81"/>
      <c r="LWA81"/>
      <c r="LWB81"/>
      <c r="LWC81"/>
      <c r="LWD81"/>
      <c r="LWE81"/>
      <c r="LWF81"/>
      <c r="LWG81"/>
      <c r="LWH81"/>
      <c r="LWI81"/>
      <c r="LWJ81"/>
      <c r="LWK81"/>
      <c r="LWL81"/>
      <c r="LWM81"/>
      <c r="LWN81"/>
      <c r="LWO81"/>
      <c r="LWP81"/>
      <c r="LWQ81"/>
      <c r="LWR81"/>
      <c r="LWS81"/>
      <c r="LWT81"/>
      <c r="LWU81"/>
      <c r="LWV81"/>
      <c r="LWW81"/>
      <c r="LWX81"/>
      <c r="LWY81"/>
      <c r="LWZ81"/>
      <c r="LXA81"/>
      <c r="LXB81"/>
      <c r="LXC81"/>
      <c r="LXD81"/>
      <c r="LXE81"/>
      <c r="LXF81"/>
      <c r="LXG81"/>
      <c r="LXH81"/>
      <c r="LXI81"/>
      <c r="LXJ81"/>
      <c r="LXK81"/>
      <c r="LXL81"/>
      <c r="LXM81"/>
      <c r="LXN81"/>
      <c r="LXO81"/>
      <c r="LXP81"/>
      <c r="LXQ81"/>
      <c r="LXR81"/>
      <c r="LXS81"/>
      <c r="LXT81"/>
      <c r="LXU81"/>
      <c r="LXV81"/>
      <c r="LXW81"/>
      <c r="LXX81"/>
      <c r="LXY81"/>
      <c r="LXZ81"/>
      <c r="LYA81"/>
      <c r="LYB81"/>
      <c r="LYC81"/>
      <c r="LYD81"/>
      <c r="LYE81"/>
      <c r="LYF81"/>
      <c r="LYG81"/>
      <c r="LYH81"/>
      <c r="LYI81"/>
      <c r="LYJ81"/>
      <c r="LYK81"/>
      <c r="LYL81"/>
      <c r="LYM81"/>
      <c r="LYN81"/>
      <c r="LYO81"/>
      <c r="LYP81"/>
      <c r="LYQ81"/>
      <c r="LYR81"/>
      <c r="LYS81"/>
      <c r="LYT81"/>
      <c r="LYU81"/>
      <c r="LYV81"/>
      <c r="LYW81"/>
      <c r="LYX81"/>
      <c r="LYY81"/>
      <c r="LYZ81"/>
      <c r="LZA81"/>
      <c r="LZB81"/>
      <c r="LZC81"/>
      <c r="LZD81"/>
      <c r="LZE81"/>
      <c r="LZF81"/>
      <c r="LZG81"/>
      <c r="LZH81"/>
      <c r="LZI81"/>
      <c r="LZJ81"/>
      <c r="LZK81"/>
      <c r="LZL81"/>
      <c r="LZM81"/>
      <c r="LZN81"/>
      <c r="LZO81"/>
      <c r="LZP81"/>
      <c r="LZQ81"/>
      <c r="LZR81"/>
      <c r="LZS81"/>
      <c r="LZT81"/>
      <c r="LZU81"/>
      <c r="LZV81"/>
      <c r="LZW81"/>
      <c r="LZX81"/>
      <c r="LZY81"/>
      <c r="LZZ81"/>
      <c r="MAA81"/>
      <c r="MAB81"/>
      <c r="MAC81"/>
      <c r="MAD81"/>
      <c r="MAE81"/>
      <c r="MAF81"/>
      <c r="MAG81"/>
      <c r="MAH81"/>
      <c r="MAI81"/>
      <c r="MAJ81"/>
      <c r="MAK81"/>
      <c r="MAL81"/>
      <c r="MAM81"/>
      <c r="MAN81"/>
      <c r="MAO81"/>
      <c r="MAP81"/>
      <c r="MAQ81"/>
      <c r="MAR81"/>
      <c r="MAS81"/>
      <c r="MAT81"/>
      <c r="MAU81"/>
      <c r="MAV81"/>
      <c r="MAW81"/>
      <c r="MAX81"/>
      <c r="MAY81"/>
      <c r="MAZ81"/>
      <c r="MBA81"/>
      <c r="MBB81"/>
      <c r="MBC81"/>
      <c r="MBD81"/>
      <c r="MBE81"/>
      <c r="MBF81"/>
      <c r="MBG81"/>
      <c r="MBH81"/>
      <c r="MBI81"/>
      <c r="MBJ81"/>
      <c r="MBK81"/>
      <c r="MBL81"/>
      <c r="MBM81"/>
      <c r="MBN81"/>
      <c r="MBO81"/>
      <c r="MBP81"/>
      <c r="MBQ81"/>
      <c r="MBR81"/>
      <c r="MBS81"/>
      <c r="MBT81"/>
      <c r="MBU81"/>
      <c r="MBV81"/>
      <c r="MBW81"/>
      <c r="MBX81"/>
      <c r="MBY81"/>
      <c r="MBZ81"/>
      <c r="MCA81"/>
      <c r="MCB81"/>
      <c r="MCC81"/>
      <c r="MCD81"/>
      <c r="MCE81"/>
      <c r="MCF81"/>
      <c r="MCG81"/>
      <c r="MCH81"/>
      <c r="MCI81"/>
      <c r="MCJ81"/>
      <c r="MCK81"/>
      <c r="MCL81"/>
      <c r="MCM81"/>
      <c r="MCN81"/>
      <c r="MCO81"/>
      <c r="MCP81"/>
      <c r="MCQ81"/>
      <c r="MCR81"/>
      <c r="MCS81"/>
      <c r="MCT81"/>
      <c r="MCU81"/>
      <c r="MCV81"/>
      <c r="MCW81"/>
      <c r="MCX81"/>
      <c r="MCY81"/>
      <c r="MCZ81"/>
      <c r="MDA81"/>
      <c r="MDB81"/>
      <c r="MDC81"/>
      <c r="MDD81"/>
      <c r="MDE81"/>
      <c r="MDF81"/>
      <c r="MDG81"/>
      <c r="MDH81"/>
      <c r="MDI81"/>
      <c r="MDJ81"/>
      <c r="MDK81"/>
      <c r="MDL81"/>
      <c r="MDM81"/>
      <c r="MDN81"/>
      <c r="MDO81"/>
      <c r="MDP81"/>
      <c r="MDQ81"/>
      <c r="MDR81"/>
      <c r="MDS81"/>
      <c r="MDT81"/>
      <c r="MDU81"/>
      <c r="MDV81"/>
      <c r="MDW81"/>
      <c r="MDX81"/>
      <c r="MDY81"/>
      <c r="MDZ81"/>
      <c r="MEA81"/>
      <c r="MEB81"/>
      <c r="MEC81"/>
      <c r="MED81"/>
      <c r="MEE81"/>
      <c r="MEF81"/>
      <c r="MEG81"/>
      <c r="MEH81"/>
      <c r="MEI81"/>
      <c r="MEJ81"/>
      <c r="MEK81"/>
      <c r="MEL81"/>
      <c r="MEM81"/>
      <c r="MEN81"/>
      <c r="MEO81"/>
      <c r="MEP81"/>
      <c r="MEQ81"/>
      <c r="MER81"/>
      <c r="MES81"/>
      <c r="MET81"/>
      <c r="MEU81"/>
      <c r="MEV81"/>
      <c r="MEW81"/>
      <c r="MEX81"/>
      <c r="MEY81"/>
      <c r="MEZ81"/>
      <c r="MFA81"/>
      <c r="MFB81"/>
      <c r="MFC81"/>
      <c r="MFD81"/>
      <c r="MFE81"/>
      <c r="MFF81"/>
      <c r="MFG81"/>
      <c r="MFH81"/>
      <c r="MFI81"/>
      <c r="MFJ81"/>
      <c r="MFK81"/>
      <c r="MFL81"/>
      <c r="MFM81"/>
      <c r="MFN81"/>
      <c r="MFO81"/>
      <c r="MFP81"/>
      <c r="MFQ81"/>
      <c r="MFR81"/>
      <c r="MFS81"/>
      <c r="MFT81"/>
      <c r="MFU81"/>
      <c r="MFV81"/>
      <c r="MFW81"/>
      <c r="MFX81"/>
      <c r="MFY81"/>
      <c r="MFZ81"/>
      <c r="MGA81"/>
      <c r="MGB81"/>
      <c r="MGC81"/>
      <c r="MGD81"/>
      <c r="MGE81"/>
      <c r="MGF81"/>
      <c r="MGG81"/>
      <c r="MGH81"/>
      <c r="MGI81"/>
      <c r="MGJ81"/>
      <c r="MGK81"/>
      <c r="MGL81"/>
      <c r="MGM81"/>
      <c r="MGN81"/>
      <c r="MGO81"/>
      <c r="MGP81"/>
      <c r="MGQ81"/>
      <c r="MGR81"/>
      <c r="MGS81"/>
      <c r="MGT81"/>
      <c r="MGU81"/>
      <c r="MGV81"/>
      <c r="MGW81"/>
      <c r="MGX81"/>
      <c r="MGY81"/>
      <c r="MGZ81"/>
      <c r="MHA81"/>
      <c r="MHB81"/>
      <c r="MHC81"/>
      <c r="MHD81"/>
      <c r="MHE81"/>
      <c r="MHF81"/>
      <c r="MHG81"/>
      <c r="MHH81"/>
      <c r="MHI81"/>
      <c r="MHJ81"/>
      <c r="MHK81"/>
      <c r="MHL81"/>
      <c r="MHM81"/>
      <c r="MHN81"/>
      <c r="MHO81"/>
      <c r="MHP81"/>
      <c r="MHQ81"/>
      <c r="MHR81"/>
      <c r="MHS81"/>
      <c r="MHT81"/>
      <c r="MHU81"/>
      <c r="MHV81"/>
      <c r="MHW81"/>
      <c r="MHX81"/>
      <c r="MHY81"/>
      <c r="MHZ81"/>
      <c r="MIA81"/>
      <c r="MIB81"/>
      <c r="MIC81"/>
      <c r="MID81"/>
      <c r="MIE81"/>
      <c r="MIF81"/>
      <c r="MIG81"/>
      <c r="MIH81"/>
      <c r="MII81"/>
      <c r="MIJ81"/>
      <c r="MIK81"/>
      <c r="MIL81"/>
      <c r="MIM81"/>
      <c r="MIN81"/>
      <c r="MIO81"/>
      <c r="MIP81"/>
      <c r="MIQ81"/>
      <c r="MIR81"/>
      <c r="MIS81"/>
      <c r="MIT81"/>
      <c r="MIU81"/>
      <c r="MIV81"/>
      <c r="MIW81"/>
      <c r="MIX81"/>
      <c r="MIY81"/>
      <c r="MIZ81"/>
      <c r="MJA81"/>
      <c r="MJB81"/>
      <c r="MJC81"/>
      <c r="MJD81"/>
      <c r="MJE81"/>
      <c r="MJF81"/>
      <c r="MJG81"/>
      <c r="MJH81"/>
      <c r="MJI81"/>
      <c r="MJJ81"/>
      <c r="MJK81"/>
      <c r="MJL81"/>
      <c r="MJM81"/>
      <c r="MJN81"/>
      <c r="MJO81"/>
      <c r="MJP81"/>
      <c r="MJQ81"/>
      <c r="MJR81"/>
      <c r="MJS81"/>
      <c r="MJT81"/>
      <c r="MJU81"/>
      <c r="MJV81"/>
      <c r="MJW81"/>
      <c r="MJX81"/>
      <c r="MJY81"/>
      <c r="MJZ81"/>
      <c r="MKA81"/>
      <c r="MKB81"/>
      <c r="MKC81"/>
      <c r="MKD81"/>
      <c r="MKE81"/>
      <c r="MKF81"/>
      <c r="MKG81"/>
      <c r="MKH81"/>
      <c r="MKI81"/>
      <c r="MKJ81"/>
      <c r="MKK81"/>
      <c r="MKL81"/>
      <c r="MKM81"/>
      <c r="MKN81"/>
      <c r="MKO81"/>
      <c r="MKP81"/>
      <c r="MKQ81"/>
      <c r="MKR81"/>
      <c r="MKS81"/>
      <c r="MKT81"/>
      <c r="MKU81"/>
      <c r="MKV81"/>
      <c r="MKW81"/>
      <c r="MKX81"/>
      <c r="MKY81"/>
      <c r="MKZ81"/>
      <c r="MLA81"/>
      <c r="MLB81"/>
      <c r="MLC81"/>
      <c r="MLD81"/>
      <c r="MLE81"/>
      <c r="MLF81"/>
      <c r="MLG81"/>
      <c r="MLH81"/>
      <c r="MLI81"/>
      <c r="MLJ81"/>
      <c r="MLK81"/>
      <c r="MLL81"/>
      <c r="MLM81"/>
      <c r="MLN81"/>
      <c r="MLO81"/>
      <c r="MLP81"/>
      <c r="MLQ81"/>
      <c r="MLR81"/>
      <c r="MLS81"/>
      <c r="MLT81"/>
      <c r="MLU81"/>
      <c r="MLV81"/>
      <c r="MLW81"/>
      <c r="MLX81"/>
      <c r="MLY81"/>
      <c r="MLZ81"/>
      <c r="MMA81"/>
      <c r="MMB81"/>
      <c r="MMC81"/>
      <c r="MMD81"/>
      <c r="MME81"/>
      <c r="MMF81"/>
      <c r="MMG81"/>
      <c r="MMH81"/>
      <c r="MMI81"/>
      <c r="MMJ81"/>
      <c r="MMK81"/>
      <c r="MML81"/>
      <c r="MMM81"/>
      <c r="MMN81"/>
      <c r="MMO81"/>
      <c r="MMP81"/>
      <c r="MMQ81"/>
      <c r="MMR81"/>
      <c r="MMS81"/>
      <c r="MMT81"/>
      <c r="MMU81"/>
      <c r="MMV81"/>
      <c r="MMW81"/>
      <c r="MMX81"/>
      <c r="MMY81"/>
      <c r="MMZ81"/>
      <c r="MNA81"/>
      <c r="MNB81"/>
      <c r="MNC81"/>
      <c r="MND81"/>
      <c r="MNE81"/>
      <c r="MNF81"/>
      <c r="MNG81"/>
      <c r="MNH81"/>
      <c r="MNI81"/>
      <c r="MNJ81"/>
      <c r="MNK81"/>
      <c r="MNL81"/>
      <c r="MNM81"/>
      <c r="MNN81"/>
      <c r="MNO81"/>
      <c r="MNP81"/>
      <c r="MNQ81"/>
      <c r="MNR81"/>
      <c r="MNS81"/>
      <c r="MNT81"/>
      <c r="MNU81"/>
      <c r="MNV81"/>
      <c r="MNW81"/>
      <c r="MNX81"/>
      <c r="MNY81"/>
      <c r="MNZ81"/>
      <c r="MOA81"/>
      <c r="MOB81"/>
      <c r="MOC81"/>
      <c r="MOD81"/>
      <c r="MOE81"/>
      <c r="MOF81"/>
      <c r="MOG81"/>
      <c r="MOH81"/>
      <c r="MOI81"/>
      <c r="MOJ81"/>
      <c r="MOK81"/>
      <c r="MOL81"/>
      <c r="MOM81"/>
      <c r="MON81"/>
      <c r="MOO81"/>
      <c r="MOP81"/>
      <c r="MOQ81"/>
      <c r="MOR81"/>
      <c r="MOS81"/>
      <c r="MOT81"/>
      <c r="MOU81"/>
      <c r="MOV81"/>
      <c r="MOW81"/>
      <c r="MOX81"/>
      <c r="MOY81"/>
      <c r="MOZ81"/>
      <c r="MPA81"/>
      <c r="MPB81"/>
      <c r="MPC81"/>
      <c r="MPD81"/>
      <c r="MPE81"/>
      <c r="MPF81"/>
      <c r="MPG81"/>
      <c r="MPH81"/>
      <c r="MPI81"/>
      <c r="MPJ81"/>
      <c r="MPK81"/>
      <c r="MPL81"/>
      <c r="MPM81"/>
      <c r="MPN81"/>
      <c r="MPO81"/>
      <c r="MPP81"/>
      <c r="MPQ81"/>
      <c r="MPR81"/>
      <c r="MPS81"/>
      <c r="MPT81"/>
      <c r="MPU81"/>
      <c r="MPV81"/>
      <c r="MPW81"/>
      <c r="MPX81"/>
      <c r="MPY81"/>
      <c r="MPZ81"/>
      <c r="MQA81"/>
      <c r="MQB81"/>
      <c r="MQC81"/>
      <c r="MQD81"/>
      <c r="MQE81"/>
      <c r="MQF81"/>
      <c r="MQG81"/>
      <c r="MQH81"/>
      <c r="MQI81"/>
      <c r="MQJ81"/>
      <c r="MQK81"/>
      <c r="MQL81"/>
      <c r="MQM81"/>
      <c r="MQN81"/>
      <c r="MQO81"/>
      <c r="MQP81"/>
      <c r="MQQ81"/>
      <c r="MQR81"/>
      <c r="MQS81"/>
      <c r="MQT81"/>
      <c r="MQU81"/>
      <c r="MQV81"/>
      <c r="MQW81"/>
      <c r="MQX81"/>
      <c r="MQY81"/>
      <c r="MQZ81"/>
      <c r="MRA81"/>
      <c r="MRB81"/>
      <c r="MRC81"/>
      <c r="MRD81"/>
      <c r="MRE81"/>
      <c r="MRF81"/>
      <c r="MRG81"/>
      <c r="MRH81"/>
      <c r="MRI81"/>
      <c r="MRJ81"/>
      <c r="MRK81"/>
      <c r="MRL81"/>
      <c r="MRM81"/>
      <c r="MRN81"/>
      <c r="MRO81"/>
      <c r="MRP81"/>
      <c r="MRQ81"/>
      <c r="MRR81"/>
      <c r="MRS81"/>
      <c r="MRT81"/>
      <c r="MRU81"/>
      <c r="MRV81"/>
      <c r="MRW81"/>
      <c r="MRX81"/>
      <c r="MRY81"/>
      <c r="MRZ81"/>
      <c r="MSA81"/>
      <c r="MSB81"/>
      <c r="MSC81"/>
      <c r="MSD81"/>
      <c r="MSE81"/>
      <c r="MSF81"/>
      <c r="MSG81"/>
      <c r="MSH81"/>
      <c r="MSI81"/>
      <c r="MSJ81"/>
      <c r="MSK81"/>
      <c r="MSL81"/>
      <c r="MSM81"/>
      <c r="MSN81"/>
      <c r="MSO81"/>
      <c r="MSP81"/>
      <c r="MSQ81"/>
      <c r="MSR81"/>
      <c r="MSS81"/>
      <c r="MST81"/>
      <c r="MSU81"/>
      <c r="MSV81"/>
      <c r="MSW81"/>
      <c r="MSX81"/>
      <c r="MSY81"/>
      <c r="MSZ81"/>
      <c r="MTA81"/>
      <c r="MTB81"/>
      <c r="MTC81"/>
      <c r="MTD81"/>
      <c r="MTE81"/>
      <c r="MTF81"/>
      <c r="MTG81"/>
      <c r="MTH81"/>
      <c r="MTI81"/>
      <c r="MTJ81"/>
      <c r="MTK81"/>
      <c r="MTL81"/>
      <c r="MTM81"/>
      <c r="MTN81"/>
      <c r="MTO81"/>
      <c r="MTP81"/>
      <c r="MTQ81"/>
      <c r="MTR81"/>
      <c r="MTS81"/>
      <c r="MTT81"/>
      <c r="MTU81"/>
      <c r="MTV81"/>
      <c r="MTW81"/>
      <c r="MTX81"/>
      <c r="MTY81"/>
      <c r="MTZ81"/>
      <c r="MUA81"/>
      <c r="MUB81"/>
      <c r="MUC81"/>
      <c r="MUD81"/>
      <c r="MUE81"/>
      <c r="MUF81"/>
      <c r="MUG81"/>
      <c r="MUH81"/>
      <c r="MUI81"/>
      <c r="MUJ81"/>
      <c r="MUK81"/>
      <c r="MUL81"/>
      <c r="MUM81"/>
      <c r="MUN81"/>
      <c r="MUO81"/>
      <c r="MUP81"/>
      <c r="MUQ81"/>
      <c r="MUR81"/>
      <c r="MUS81"/>
      <c r="MUT81"/>
      <c r="MUU81"/>
      <c r="MUV81"/>
      <c r="MUW81"/>
      <c r="MUX81"/>
      <c r="MUY81"/>
      <c r="MUZ81"/>
      <c r="MVA81"/>
      <c r="MVB81"/>
      <c r="MVC81"/>
      <c r="MVD81"/>
      <c r="MVE81"/>
      <c r="MVF81"/>
      <c r="MVG81"/>
      <c r="MVH81"/>
      <c r="MVI81"/>
      <c r="MVJ81"/>
      <c r="MVK81"/>
      <c r="MVL81"/>
      <c r="MVM81"/>
      <c r="MVN81"/>
      <c r="MVO81"/>
      <c r="MVP81"/>
      <c r="MVQ81"/>
      <c r="MVR81"/>
      <c r="MVS81"/>
      <c r="MVT81"/>
      <c r="MVU81"/>
      <c r="MVV81"/>
      <c r="MVW81"/>
      <c r="MVX81"/>
      <c r="MVY81"/>
      <c r="MVZ81"/>
      <c r="MWA81"/>
      <c r="MWB81"/>
      <c r="MWC81"/>
      <c r="MWD81"/>
      <c r="MWE81"/>
      <c r="MWF81"/>
      <c r="MWG81"/>
      <c r="MWH81"/>
      <c r="MWI81"/>
      <c r="MWJ81"/>
      <c r="MWK81"/>
      <c r="MWL81"/>
      <c r="MWM81"/>
      <c r="MWN81"/>
      <c r="MWO81"/>
      <c r="MWP81"/>
      <c r="MWQ81"/>
      <c r="MWR81"/>
      <c r="MWS81"/>
      <c r="MWT81"/>
      <c r="MWU81"/>
      <c r="MWV81"/>
      <c r="MWW81"/>
      <c r="MWX81"/>
      <c r="MWY81"/>
      <c r="MWZ81"/>
      <c r="MXA81"/>
      <c r="MXB81"/>
      <c r="MXC81"/>
      <c r="MXD81"/>
      <c r="MXE81"/>
      <c r="MXF81"/>
      <c r="MXG81"/>
      <c r="MXH81"/>
      <c r="MXI81"/>
      <c r="MXJ81"/>
      <c r="MXK81"/>
      <c r="MXL81"/>
      <c r="MXM81"/>
      <c r="MXN81"/>
      <c r="MXO81"/>
      <c r="MXP81"/>
      <c r="MXQ81"/>
      <c r="MXR81"/>
      <c r="MXS81"/>
      <c r="MXT81"/>
      <c r="MXU81"/>
      <c r="MXV81"/>
      <c r="MXW81"/>
      <c r="MXX81"/>
      <c r="MXY81"/>
      <c r="MXZ81"/>
      <c r="MYA81"/>
      <c r="MYB81"/>
      <c r="MYC81"/>
      <c r="MYD81"/>
      <c r="MYE81"/>
      <c r="MYF81"/>
      <c r="MYG81"/>
      <c r="MYH81"/>
      <c r="MYI81"/>
      <c r="MYJ81"/>
      <c r="MYK81"/>
      <c r="MYL81"/>
      <c r="MYM81"/>
      <c r="MYN81"/>
      <c r="MYO81"/>
      <c r="MYP81"/>
      <c r="MYQ81"/>
      <c r="MYR81"/>
      <c r="MYS81"/>
      <c r="MYT81"/>
      <c r="MYU81"/>
      <c r="MYV81"/>
      <c r="MYW81"/>
      <c r="MYX81"/>
      <c r="MYY81"/>
      <c r="MYZ81"/>
      <c r="MZA81"/>
      <c r="MZB81"/>
      <c r="MZC81"/>
      <c r="MZD81"/>
      <c r="MZE81"/>
      <c r="MZF81"/>
      <c r="MZG81"/>
      <c r="MZH81"/>
      <c r="MZI81"/>
      <c r="MZJ81"/>
      <c r="MZK81"/>
      <c r="MZL81"/>
      <c r="MZM81"/>
      <c r="MZN81"/>
      <c r="MZO81"/>
      <c r="MZP81"/>
      <c r="MZQ81"/>
      <c r="MZR81"/>
      <c r="MZS81"/>
      <c r="MZT81"/>
      <c r="MZU81"/>
      <c r="MZV81"/>
      <c r="MZW81"/>
      <c r="MZX81"/>
      <c r="MZY81"/>
      <c r="MZZ81"/>
      <c r="NAA81"/>
      <c r="NAB81"/>
      <c r="NAC81"/>
      <c r="NAD81"/>
      <c r="NAE81"/>
      <c r="NAF81"/>
      <c r="NAG81"/>
      <c r="NAH81"/>
      <c r="NAI81"/>
      <c r="NAJ81"/>
      <c r="NAK81"/>
      <c r="NAL81"/>
      <c r="NAM81"/>
      <c r="NAN81"/>
      <c r="NAO81"/>
      <c r="NAP81"/>
      <c r="NAQ81"/>
      <c r="NAR81"/>
      <c r="NAS81"/>
      <c r="NAT81"/>
      <c r="NAU81"/>
      <c r="NAV81"/>
      <c r="NAW81"/>
      <c r="NAX81"/>
      <c r="NAY81"/>
      <c r="NAZ81"/>
      <c r="NBA81"/>
      <c r="NBB81"/>
      <c r="NBC81"/>
      <c r="NBD81"/>
      <c r="NBE81"/>
      <c r="NBF81"/>
      <c r="NBG81"/>
      <c r="NBH81"/>
      <c r="NBI81"/>
      <c r="NBJ81"/>
      <c r="NBK81"/>
      <c r="NBL81"/>
      <c r="NBM81"/>
      <c r="NBN81"/>
      <c r="NBO81"/>
      <c r="NBP81"/>
      <c r="NBQ81"/>
      <c r="NBR81"/>
      <c r="NBS81"/>
      <c r="NBT81"/>
      <c r="NBU81"/>
      <c r="NBV81"/>
      <c r="NBW81"/>
      <c r="NBX81"/>
      <c r="NBY81"/>
      <c r="NBZ81"/>
      <c r="NCA81"/>
      <c r="NCB81"/>
      <c r="NCC81"/>
      <c r="NCD81"/>
      <c r="NCE81"/>
      <c r="NCF81"/>
      <c r="NCG81"/>
      <c r="NCH81"/>
      <c r="NCI81"/>
      <c r="NCJ81"/>
      <c r="NCK81"/>
      <c r="NCL81"/>
      <c r="NCM81"/>
      <c r="NCN81"/>
      <c r="NCO81"/>
      <c r="NCP81"/>
      <c r="NCQ81"/>
      <c r="NCR81"/>
      <c r="NCS81"/>
      <c r="NCT81"/>
      <c r="NCU81"/>
      <c r="NCV81"/>
      <c r="NCW81"/>
      <c r="NCX81"/>
      <c r="NCY81"/>
      <c r="NCZ81"/>
      <c r="NDA81"/>
      <c r="NDB81"/>
      <c r="NDC81"/>
      <c r="NDD81"/>
      <c r="NDE81"/>
      <c r="NDF81"/>
      <c r="NDG81"/>
      <c r="NDH81"/>
      <c r="NDI81"/>
      <c r="NDJ81"/>
      <c r="NDK81"/>
      <c r="NDL81"/>
      <c r="NDM81"/>
      <c r="NDN81"/>
      <c r="NDO81"/>
      <c r="NDP81"/>
      <c r="NDQ81"/>
      <c r="NDR81"/>
      <c r="NDS81"/>
      <c r="NDT81"/>
      <c r="NDU81"/>
      <c r="NDV81"/>
      <c r="NDW81"/>
      <c r="NDX81"/>
      <c r="NDY81"/>
      <c r="NDZ81"/>
      <c r="NEA81"/>
      <c r="NEB81"/>
      <c r="NEC81"/>
      <c r="NED81"/>
      <c r="NEE81"/>
      <c r="NEF81"/>
      <c r="NEG81"/>
      <c r="NEH81"/>
      <c r="NEI81"/>
      <c r="NEJ81"/>
      <c r="NEK81"/>
      <c r="NEL81"/>
      <c r="NEM81"/>
      <c r="NEN81"/>
      <c r="NEO81"/>
      <c r="NEP81"/>
      <c r="NEQ81"/>
      <c r="NER81"/>
      <c r="NES81"/>
      <c r="NET81"/>
      <c r="NEU81"/>
      <c r="NEV81"/>
      <c r="NEW81"/>
      <c r="NEX81"/>
      <c r="NEY81"/>
      <c r="NEZ81"/>
      <c r="NFA81"/>
      <c r="NFB81"/>
      <c r="NFC81"/>
      <c r="NFD81"/>
      <c r="NFE81"/>
      <c r="NFF81"/>
      <c r="NFG81"/>
      <c r="NFH81"/>
      <c r="NFI81"/>
      <c r="NFJ81"/>
      <c r="NFK81"/>
      <c r="NFL81"/>
      <c r="NFM81"/>
      <c r="NFN81"/>
      <c r="NFO81"/>
      <c r="NFP81"/>
      <c r="NFQ81"/>
      <c r="NFR81"/>
      <c r="NFS81"/>
      <c r="NFT81"/>
      <c r="NFU81"/>
      <c r="NFV81"/>
      <c r="NFW81"/>
      <c r="NFX81"/>
      <c r="NFY81"/>
      <c r="NFZ81"/>
      <c r="NGA81"/>
      <c r="NGB81"/>
      <c r="NGC81"/>
      <c r="NGD81"/>
      <c r="NGE81"/>
      <c r="NGF81"/>
      <c r="NGG81"/>
      <c r="NGH81"/>
      <c r="NGI81"/>
      <c r="NGJ81"/>
      <c r="NGK81"/>
      <c r="NGL81"/>
      <c r="NGM81"/>
      <c r="NGN81"/>
      <c r="NGO81"/>
      <c r="NGP81"/>
      <c r="NGQ81"/>
      <c r="NGR81"/>
      <c r="NGS81"/>
      <c r="NGT81"/>
      <c r="NGU81"/>
      <c r="NGV81"/>
      <c r="NGW81"/>
      <c r="NGX81"/>
      <c r="NGY81"/>
      <c r="NGZ81"/>
      <c r="NHA81"/>
      <c r="NHB81"/>
      <c r="NHC81"/>
      <c r="NHD81"/>
      <c r="NHE81"/>
      <c r="NHF81"/>
      <c r="NHG81"/>
      <c r="NHH81"/>
      <c r="NHI81"/>
      <c r="NHJ81"/>
      <c r="NHK81"/>
      <c r="NHL81"/>
      <c r="NHM81"/>
      <c r="NHN81"/>
      <c r="NHO81"/>
      <c r="NHP81"/>
      <c r="NHQ81"/>
      <c r="NHR81"/>
      <c r="NHS81"/>
      <c r="NHT81"/>
      <c r="NHU81"/>
      <c r="NHV81"/>
      <c r="NHW81"/>
      <c r="NHX81"/>
      <c r="NHY81"/>
      <c r="NHZ81"/>
      <c r="NIA81"/>
      <c r="NIB81"/>
      <c r="NIC81"/>
      <c r="NID81"/>
      <c r="NIE81"/>
      <c r="NIF81"/>
      <c r="NIG81"/>
      <c r="NIH81"/>
      <c r="NII81"/>
      <c r="NIJ81"/>
      <c r="NIK81"/>
      <c r="NIL81"/>
      <c r="NIM81"/>
      <c r="NIN81"/>
      <c r="NIO81"/>
      <c r="NIP81"/>
      <c r="NIQ81"/>
      <c r="NIR81"/>
      <c r="NIS81"/>
      <c r="NIT81"/>
      <c r="NIU81"/>
      <c r="NIV81"/>
      <c r="NIW81"/>
      <c r="NIX81"/>
      <c r="NIY81"/>
      <c r="NIZ81"/>
      <c r="NJA81"/>
      <c r="NJB81"/>
      <c r="NJC81"/>
      <c r="NJD81"/>
      <c r="NJE81"/>
      <c r="NJF81"/>
      <c r="NJG81"/>
      <c r="NJH81"/>
      <c r="NJI81"/>
      <c r="NJJ81"/>
      <c r="NJK81"/>
      <c r="NJL81"/>
      <c r="NJM81"/>
      <c r="NJN81"/>
      <c r="NJO81"/>
      <c r="NJP81"/>
      <c r="NJQ81"/>
      <c r="NJR81"/>
      <c r="NJS81"/>
      <c r="NJT81"/>
      <c r="NJU81"/>
      <c r="NJV81"/>
      <c r="NJW81"/>
      <c r="NJX81"/>
      <c r="NJY81"/>
      <c r="NJZ81"/>
      <c r="NKA81"/>
      <c r="NKB81"/>
      <c r="NKC81"/>
      <c r="NKD81"/>
      <c r="NKE81"/>
      <c r="NKF81"/>
      <c r="NKG81"/>
      <c r="NKH81"/>
      <c r="NKI81"/>
      <c r="NKJ81"/>
      <c r="NKK81"/>
      <c r="NKL81"/>
      <c r="NKM81"/>
      <c r="NKN81"/>
      <c r="NKO81"/>
      <c r="NKP81"/>
      <c r="NKQ81"/>
      <c r="NKR81"/>
      <c r="NKS81"/>
      <c r="NKT81"/>
      <c r="NKU81"/>
      <c r="NKV81"/>
      <c r="NKW81"/>
      <c r="NKX81"/>
      <c r="NKY81"/>
      <c r="NKZ81"/>
      <c r="NLA81"/>
      <c r="NLB81"/>
      <c r="NLC81"/>
      <c r="NLD81"/>
      <c r="NLE81"/>
      <c r="NLF81"/>
      <c r="NLG81"/>
      <c r="NLH81"/>
      <c r="NLI81"/>
      <c r="NLJ81"/>
      <c r="NLK81"/>
      <c r="NLL81"/>
      <c r="NLM81"/>
      <c r="NLN81"/>
      <c r="NLO81"/>
      <c r="NLP81"/>
      <c r="NLQ81"/>
      <c r="NLR81"/>
      <c r="NLS81"/>
      <c r="NLT81"/>
      <c r="NLU81"/>
      <c r="NLV81"/>
      <c r="NLW81"/>
      <c r="NLX81"/>
      <c r="NLY81"/>
      <c r="NLZ81"/>
      <c r="NMA81"/>
      <c r="NMB81"/>
      <c r="NMC81"/>
      <c r="NMD81"/>
      <c r="NME81"/>
      <c r="NMF81"/>
      <c r="NMG81"/>
      <c r="NMH81"/>
      <c r="NMI81"/>
      <c r="NMJ81"/>
      <c r="NMK81"/>
      <c r="NML81"/>
      <c r="NMM81"/>
      <c r="NMN81"/>
      <c r="NMO81"/>
      <c r="NMP81"/>
      <c r="NMQ81"/>
      <c r="NMR81"/>
      <c r="NMS81"/>
      <c r="NMT81"/>
      <c r="NMU81"/>
      <c r="NMV81"/>
      <c r="NMW81"/>
      <c r="NMX81"/>
      <c r="NMY81"/>
      <c r="NMZ81"/>
      <c r="NNA81"/>
      <c r="NNB81"/>
      <c r="NNC81"/>
      <c r="NND81"/>
      <c r="NNE81"/>
      <c r="NNF81"/>
      <c r="NNG81"/>
      <c r="NNH81"/>
      <c r="NNI81"/>
      <c r="NNJ81"/>
      <c r="NNK81"/>
      <c r="NNL81"/>
      <c r="NNM81"/>
      <c r="NNN81"/>
      <c r="NNO81"/>
      <c r="NNP81"/>
      <c r="NNQ81"/>
      <c r="NNR81"/>
      <c r="NNS81"/>
      <c r="NNT81"/>
      <c r="NNU81"/>
      <c r="NNV81"/>
      <c r="NNW81"/>
      <c r="NNX81"/>
      <c r="NNY81"/>
      <c r="NNZ81"/>
      <c r="NOA81"/>
      <c r="NOB81"/>
      <c r="NOC81"/>
      <c r="NOD81"/>
      <c r="NOE81"/>
      <c r="NOF81"/>
      <c r="NOG81"/>
      <c r="NOH81"/>
      <c r="NOI81"/>
      <c r="NOJ81"/>
      <c r="NOK81"/>
      <c r="NOL81"/>
      <c r="NOM81"/>
      <c r="NON81"/>
      <c r="NOO81"/>
      <c r="NOP81"/>
      <c r="NOQ81"/>
      <c r="NOR81"/>
      <c r="NOS81"/>
      <c r="NOT81"/>
      <c r="NOU81"/>
      <c r="NOV81"/>
      <c r="NOW81"/>
      <c r="NOX81"/>
      <c r="NOY81"/>
      <c r="NOZ81"/>
      <c r="NPA81"/>
      <c r="NPB81"/>
      <c r="NPC81"/>
      <c r="NPD81"/>
      <c r="NPE81"/>
      <c r="NPF81"/>
      <c r="NPG81"/>
      <c r="NPH81"/>
      <c r="NPI81"/>
      <c r="NPJ81"/>
      <c r="NPK81"/>
      <c r="NPL81"/>
      <c r="NPM81"/>
      <c r="NPN81"/>
      <c r="NPO81"/>
      <c r="NPP81"/>
      <c r="NPQ81"/>
      <c r="NPR81"/>
      <c r="NPS81"/>
      <c r="NPT81"/>
      <c r="NPU81"/>
      <c r="NPV81"/>
      <c r="NPW81"/>
      <c r="NPX81"/>
      <c r="NPY81"/>
      <c r="NPZ81"/>
      <c r="NQA81"/>
      <c r="NQB81"/>
      <c r="NQC81"/>
      <c r="NQD81"/>
      <c r="NQE81"/>
      <c r="NQF81"/>
      <c r="NQG81"/>
      <c r="NQH81"/>
      <c r="NQI81"/>
      <c r="NQJ81"/>
      <c r="NQK81"/>
      <c r="NQL81"/>
      <c r="NQM81"/>
      <c r="NQN81"/>
      <c r="NQO81"/>
      <c r="NQP81"/>
      <c r="NQQ81"/>
      <c r="NQR81"/>
      <c r="NQS81"/>
      <c r="NQT81"/>
      <c r="NQU81"/>
      <c r="NQV81"/>
      <c r="NQW81"/>
      <c r="NQX81"/>
      <c r="NQY81"/>
      <c r="NQZ81"/>
      <c r="NRA81"/>
      <c r="NRB81"/>
      <c r="NRC81"/>
      <c r="NRD81"/>
      <c r="NRE81"/>
      <c r="NRF81"/>
      <c r="NRG81"/>
      <c r="NRH81"/>
      <c r="NRI81"/>
      <c r="NRJ81"/>
      <c r="NRK81"/>
      <c r="NRL81"/>
      <c r="NRM81"/>
      <c r="NRN81"/>
      <c r="NRO81"/>
      <c r="NRP81"/>
      <c r="NRQ81"/>
      <c r="NRR81"/>
      <c r="NRS81"/>
      <c r="NRT81"/>
      <c r="NRU81"/>
      <c r="NRV81"/>
      <c r="NRW81"/>
      <c r="NRX81"/>
      <c r="NRY81"/>
      <c r="NRZ81"/>
      <c r="NSA81"/>
      <c r="NSB81"/>
      <c r="NSC81"/>
      <c r="NSD81"/>
      <c r="NSE81"/>
      <c r="NSF81"/>
      <c r="NSG81"/>
      <c r="NSH81"/>
      <c r="NSI81"/>
      <c r="NSJ81"/>
      <c r="NSK81"/>
      <c r="NSL81"/>
      <c r="NSM81"/>
      <c r="NSN81"/>
      <c r="NSO81"/>
      <c r="NSP81"/>
      <c r="NSQ81"/>
      <c r="NSR81"/>
      <c r="NSS81"/>
      <c r="NST81"/>
      <c r="NSU81"/>
      <c r="NSV81"/>
      <c r="NSW81"/>
      <c r="NSX81"/>
      <c r="NSY81"/>
      <c r="NSZ81"/>
      <c r="NTA81"/>
      <c r="NTB81"/>
      <c r="NTC81"/>
      <c r="NTD81"/>
      <c r="NTE81"/>
      <c r="NTF81"/>
      <c r="NTG81"/>
      <c r="NTH81"/>
      <c r="NTI81"/>
      <c r="NTJ81"/>
      <c r="NTK81"/>
      <c r="NTL81"/>
      <c r="NTM81"/>
      <c r="NTN81"/>
      <c r="NTO81"/>
      <c r="NTP81"/>
      <c r="NTQ81"/>
      <c r="NTR81"/>
      <c r="NTS81"/>
      <c r="NTT81"/>
      <c r="NTU81"/>
      <c r="NTV81"/>
      <c r="NTW81"/>
      <c r="NTX81"/>
      <c r="NTY81"/>
      <c r="NTZ81"/>
      <c r="NUA81"/>
      <c r="NUB81"/>
      <c r="NUC81"/>
      <c r="NUD81"/>
      <c r="NUE81"/>
      <c r="NUF81"/>
      <c r="NUG81"/>
      <c r="NUH81"/>
      <c r="NUI81"/>
      <c r="NUJ81"/>
      <c r="NUK81"/>
      <c r="NUL81"/>
      <c r="NUM81"/>
      <c r="NUN81"/>
      <c r="NUO81"/>
      <c r="NUP81"/>
      <c r="NUQ81"/>
      <c r="NUR81"/>
      <c r="NUS81"/>
      <c r="NUT81"/>
      <c r="NUU81"/>
      <c r="NUV81"/>
      <c r="NUW81"/>
      <c r="NUX81"/>
      <c r="NUY81"/>
      <c r="NUZ81"/>
      <c r="NVA81"/>
      <c r="NVB81"/>
      <c r="NVC81"/>
      <c r="NVD81"/>
      <c r="NVE81"/>
      <c r="NVF81"/>
      <c r="NVG81"/>
      <c r="NVH81"/>
      <c r="NVI81"/>
      <c r="NVJ81"/>
      <c r="NVK81"/>
      <c r="NVL81"/>
      <c r="NVM81"/>
      <c r="NVN81"/>
      <c r="NVO81"/>
      <c r="NVP81"/>
      <c r="NVQ81"/>
      <c r="NVR81"/>
      <c r="NVS81"/>
      <c r="NVT81"/>
      <c r="NVU81"/>
      <c r="NVV81"/>
      <c r="NVW81"/>
      <c r="NVX81"/>
      <c r="NVY81"/>
      <c r="NVZ81"/>
      <c r="NWA81"/>
      <c r="NWB81"/>
      <c r="NWC81"/>
      <c r="NWD81"/>
      <c r="NWE81"/>
      <c r="NWF81"/>
      <c r="NWG81"/>
      <c r="NWH81"/>
      <c r="NWI81"/>
      <c r="NWJ81"/>
      <c r="NWK81"/>
      <c r="NWL81"/>
      <c r="NWM81"/>
      <c r="NWN81"/>
      <c r="NWO81"/>
      <c r="NWP81"/>
      <c r="NWQ81"/>
      <c r="NWR81"/>
      <c r="NWS81"/>
      <c r="NWT81"/>
      <c r="NWU81"/>
      <c r="NWV81"/>
      <c r="NWW81"/>
      <c r="NWX81"/>
      <c r="NWY81"/>
      <c r="NWZ81"/>
      <c r="NXA81"/>
      <c r="NXB81"/>
      <c r="NXC81"/>
      <c r="NXD81"/>
      <c r="NXE81"/>
      <c r="NXF81"/>
      <c r="NXG81"/>
      <c r="NXH81"/>
      <c r="NXI81"/>
      <c r="NXJ81"/>
      <c r="NXK81"/>
      <c r="NXL81"/>
      <c r="NXM81"/>
      <c r="NXN81"/>
      <c r="NXO81"/>
      <c r="NXP81"/>
      <c r="NXQ81"/>
      <c r="NXR81"/>
      <c r="NXS81"/>
      <c r="NXT81"/>
      <c r="NXU81"/>
      <c r="NXV81"/>
      <c r="NXW81"/>
      <c r="NXX81"/>
      <c r="NXY81"/>
      <c r="NXZ81"/>
      <c r="NYA81"/>
      <c r="NYB81"/>
      <c r="NYC81"/>
      <c r="NYD81"/>
      <c r="NYE81"/>
      <c r="NYF81"/>
      <c r="NYG81"/>
      <c r="NYH81"/>
      <c r="NYI81"/>
      <c r="NYJ81"/>
      <c r="NYK81"/>
      <c r="NYL81"/>
      <c r="NYM81"/>
      <c r="NYN81"/>
      <c r="NYO81"/>
      <c r="NYP81"/>
      <c r="NYQ81"/>
      <c r="NYR81"/>
      <c r="NYS81"/>
      <c r="NYT81"/>
      <c r="NYU81"/>
      <c r="NYV81"/>
      <c r="NYW81"/>
      <c r="NYX81"/>
      <c r="NYY81"/>
      <c r="NYZ81"/>
      <c r="NZA81"/>
      <c r="NZB81"/>
      <c r="NZC81"/>
      <c r="NZD81"/>
      <c r="NZE81"/>
      <c r="NZF81"/>
      <c r="NZG81"/>
      <c r="NZH81"/>
      <c r="NZI81"/>
      <c r="NZJ81"/>
      <c r="NZK81"/>
      <c r="NZL81"/>
      <c r="NZM81"/>
      <c r="NZN81"/>
      <c r="NZO81"/>
      <c r="NZP81"/>
      <c r="NZQ81"/>
      <c r="NZR81"/>
      <c r="NZS81"/>
      <c r="NZT81"/>
      <c r="NZU81"/>
      <c r="NZV81"/>
      <c r="NZW81"/>
      <c r="NZX81"/>
      <c r="NZY81"/>
      <c r="NZZ81"/>
      <c r="OAA81"/>
      <c r="OAB81"/>
      <c r="OAC81"/>
      <c r="OAD81"/>
      <c r="OAE81"/>
      <c r="OAF81"/>
      <c r="OAG81"/>
      <c r="OAH81"/>
      <c r="OAI81"/>
      <c r="OAJ81"/>
      <c r="OAK81"/>
      <c r="OAL81"/>
      <c r="OAM81"/>
      <c r="OAN81"/>
      <c r="OAO81"/>
      <c r="OAP81"/>
      <c r="OAQ81"/>
      <c r="OAR81"/>
      <c r="OAS81"/>
      <c r="OAT81"/>
      <c r="OAU81"/>
      <c r="OAV81"/>
      <c r="OAW81"/>
      <c r="OAX81"/>
      <c r="OAY81"/>
      <c r="OAZ81"/>
      <c r="OBA81"/>
      <c r="OBB81"/>
      <c r="OBC81"/>
      <c r="OBD81"/>
      <c r="OBE81"/>
      <c r="OBF81"/>
      <c r="OBG81"/>
      <c r="OBH81"/>
      <c r="OBI81"/>
      <c r="OBJ81"/>
      <c r="OBK81"/>
      <c r="OBL81"/>
      <c r="OBM81"/>
      <c r="OBN81"/>
      <c r="OBO81"/>
      <c r="OBP81"/>
      <c r="OBQ81"/>
      <c r="OBR81"/>
      <c r="OBS81"/>
      <c r="OBT81"/>
      <c r="OBU81"/>
      <c r="OBV81"/>
      <c r="OBW81"/>
      <c r="OBX81"/>
      <c r="OBY81"/>
      <c r="OBZ81"/>
      <c r="OCA81"/>
      <c r="OCB81"/>
      <c r="OCC81"/>
      <c r="OCD81"/>
      <c r="OCE81"/>
      <c r="OCF81"/>
      <c r="OCG81"/>
      <c r="OCH81"/>
      <c r="OCI81"/>
      <c r="OCJ81"/>
      <c r="OCK81"/>
      <c r="OCL81"/>
      <c r="OCM81"/>
      <c r="OCN81"/>
      <c r="OCO81"/>
      <c r="OCP81"/>
      <c r="OCQ81"/>
      <c r="OCR81"/>
      <c r="OCS81"/>
      <c r="OCT81"/>
      <c r="OCU81"/>
      <c r="OCV81"/>
      <c r="OCW81"/>
      <c r="OCX81"/>
      <c r="OCY81"/>
      <c r="OCZ81"/>
      <c r="ODA81"/>
      <c r="ODB81"/>
      <c r="ODC81"/>
      <c r="ODD81"/>
      <c r="ODE81"/>
      <c r="ODF81"/>
      <c r="ODG81"/>
      <c r="ODH81"/>
      <c r="ODI81"/>
      <c r="ODJ81"/>
      <c r="ODK81"/>
      <c r="ODL81"/>
      <c r="ODM81"/>
      <c r="ODN81"/>
      <c r="ODO81"/>
      <c r="ODP81"/>
      <c r="ODQ81"/>
      <c r="ODR81"/>
      <c r="ODS81"/>
      <c r="ODT81"/>
      <c r="ODU81"/>
      <c r="ODV81"/>
      <c r="ODW81"/>
      <c r="ODX81"/>
      <c r="ODY81"/>
      <c r="ODZ81"/>
      <c r="OEA81"/>
      <c r="OEB81"/>
      <c r="OEC81"/>
      <c r="OED81"/>
      <c r="OEE81"/>
      <c r="OEF81"/>
      <c r="OEG81"/>
      <c r="OEH81"/>
      <c r="OEI81"/>
      <c r="OEJ81"/>
      <c r="OEK81"/>
      <c r="OEL81"/>
      <c r="OEM81"/>
      <c r="OEN81"/>
      <c r="OEO81"/>
      <c r="OEP81"/>
      <c r="OEQ81"/>
      <c r="OER81"/>
      <c r="OES81"/>
      <c r="OET81"/>
      <c r="OEU81"/>
      <c r="OEV81"/>
      <c r="OEW81"/>
      <c r="OEX81"/>
      <c r="OEY81"/>
      <c r="OEZ81"/>
      <c r="OFA81"/>
      <c r="OFB81"/>
      <c r="OFC81"/>
      <c r="OFD81"/>
      <c r="OFE81"/>
      <c r="OFF81"/>
      <c r="OFG81"/>
      <c r="OFH81"/>
      <c r="OFI81"/>
      <c r="OFJ81"/>
      <c r="OFK81"/>
      <c r="OFL81"/>
      <c r="OFM81"/>
      <c r="OFN81"/>
      <c r="OFO81"/>
      <c r="OFP81"/>
      <c r="OFQ81"/>
      <c r="OFR81"/>
      <c r="OFS81"/>
      <c r="OFT81"/>
      <c r="OFU81"/>
      <c r="OFV81"/>
      <c r="OFW81"/>
      <c r="OFX81"/>
      <c r="OFY81"/>
      <c r="OFZ81"/>
      <c r="OGA81"/>
      <c r="OGB81"/>
      <c r="OGC81"/>
      <c r="OGD81"/>
      <c r="OGE81"/>
      <c r="OGF81"/>
      <c r="OGG81"/>
      <c r="OGH81"/>
      <c r="OGI81"/>
      <c r="OGJ81"/>
      <c r="OGK81"/>
      <c r="OGL81"/>
      <c r="OGM81"/>
      <c r="OGN81"/>
      <c r="OGO81"/>
      <c r="OGP81"/>
      <c r="OGQ81"/>
      <c r="OGR81"/>
      <c r="OGS81"/>
      <c r="OGT81"/>
      <c r="OGU81"/>
      <c r="OGV81"/>
      <c r="OGW81"/>
      <c r="OGX81"/>
      <c r="OGY81"/>
      <c r="OGZ81"/>
      <c r="OHA81"/>
      <c r="OHB81"/>
      <c r="OHC81"/>
      <c r="OHD81"/>
      <c r="OHE81"/>
      <c r="OHF81"/>
      <c r="OHG81"/>
      <c r="OHH81"/>
      <c r="OHI81"/>
      <c r="OHJ81"/>
      <c r="OHK81"/>
      <c r="OHL81"/>
      <c r="OHM81"/>
      <c r="OHN81"/>
      <c r="OHO81"/>
      <c r="OHP81"/>
      <c r="OHQ81"/>
      <c r="OHR81"/>
      <c r="OHS81"/>
      <c r="OHT81"/>
      <c r="OHU81"/>
      <c r="OHV81"/>
      <c r="OHW81"/>
      <c r="OHX81"/>
      <c r="OHY81"/>
      <c r="OHZ81"/>
      <c r="OIA81"/>
      <c r="OIB81"/>
      <c r="OIC81"/>
      <c r="OID81"/>
      <c r="OIE81"/>
      <c r="OIF81"/>
      <c r="OIG81"/>
      <c r="OIH81"/>
      <c r="OII81"/>
      <c r="OIJ81"/>
      <c r="OIK81"/>
      <c r="OIL81"/>
      <c r="OIM81"/>
      <c r="OIN81"/>
      <c r="OIO81"/>
      <c r="OIP81"/>
      <c r="OIQ81"/>
      <c r="OIR81"/>
      <c r="OIS81"/>
      <c r="OIT81"/>
      <c r="OIU81"/>
      <c r="OIV81"/>
      <c r="OIW81"/>
      <c r="OIX81"/>
      <c r="OIY81"/>
      <c r="OIZ81"/>
      <c r="OJA81"/>
      <c r="OJB81"/>
      <c r="OJC81"/>
      <c r="OJD81"/>
      <c r="OJE81"/>
      <c r="OJF81"/>
      <c r="OJG81"/>
      <c r="OJH81"/>
      <c r="OJI81"/>
      <c r="OJJ81"/>
      <c r="OJK81"/>
      <c r="OJL81"/>
      <c r="OJM81"/>
      <c r="OJN81"/>
      <c r="OJO81"/>
      <c r="OJP81"/>
      <c r="OJQ81"/>
      <c r="OJR81"/>
      <c r="OJS81"/>
      <c r="OJT81"/>
      <c r="OJU81"/>
      <c r="OJV81"/>
      <c r="OJW81"/>
      <c r="OJX81"/>
      <c r="OJY81"/>
      <c r="OJZ81"/>
      <c r="OKA81"/>
      <c r="OKB81"/>
      <c r="OKC81"/>
      <c r="OKD81"/>
      <c r="OKE81"/>
      <c r="OKF81"/>
      <c r="OKG81"/>
      <c r="OKH81"/>
      <c r="OKI81"/>
      <c r="OKJ81"/>
      <c r="OKK81"/>
      <c r="OKL81"/>
      <c r="OKM81"/>
      <c r="OKN81"/>
      <c r="OKO81"/>
      <c r="OKP81"/>
      <c r="OKQ81"/>
      <c r="OKR81"/>
      <c r="OKS81"/>
      <c r="OKT81"/>
      <c r="OKU81"/>
      <c r="OKV81"/>
      <c r="OKW81"/>
      <c r="OKX81"/>
      <c r="OKY81"/>
      <c r="OKZ81"/>
      <c r="OLA81"/>
      <c r="OLB81"/>
      <c r="OLC81"/>
      <c r="OLD81"/>
      <c r="OLE81"/>
      <c r="OLF81"/>
      <c r="OLG81"/>
      <c r="OLH81"/>
      <c r="OLI81"/>
      <c r="OLJ81"/>
      <c r="OLK81"/>
      <c r="OLL81"/>
      <c r="OLM81"/>
      <c r="OLN81"/>
      <c r="OLO81"/>
      <c r="OLP81"/>
      <c r="OLQ81"/>
      <c r="OLR81"/>
      <c r="OLS81"/>
      <c r="OLT81"/>
      <c r="OLU81"/>
      <c r="OLV81"/>
      <c r="OLW81"/>
      <c r="OLX81"/>
      <c r="OLY81"/>
      <c r="OLZ81"/>
      <c r="OMA81"/>
      <c r="OMB81"/>
      <c r="OMC81"/>
      <c r="OMD81"/>
      <c r="OME81"/>
      <c r="OMF81"/>
      <c r="OMG81"/>
      <c r="OMH81"/>
      <c r="OMI81"/>
      <c r="OMJ81"/>
      <c r="OMK81"/>
      <c r="OML81"/>
      <c r="OMM81"/>
      <c r="OMN81"/>
      <c r="OMO81"/>
      <c r="OMP81"/>
      <c r="OMQ81"/>
      <c r="OMR81"/>
      <c r="OMS81"/>
      <c r="OMT81"/>
      <c r="OMU81"/>
      <c r="OMV81"/>
      <c r="OMW81"/>
      <c r="OMX81"/>
      <c r="OMY81"/>
      <c r="OMZ81"/>
      <c r="ONA81"/>
      <c r="ONB81"/>
      <c r="ONC81"/>
      <c r="OND81"/>
      <c r="ONE81"/>
      <c r="ONF81"/>
      <c r="ONG81"/>
      <c r="ONH81"/>
      <c r="ONI81"/>
      <c r="ONJ81"/>
      <c r="ONK81"/>
      <c r="ONL81"/>
      <c r="ONM81"/>
      <c r="ONN81"/>
      <c r="ONO81"/>
      <c r="ONP81"/>
      <c r="ONQ81"/>
      <c r="ONR81"/>
      <c r="ONS81"/>
      <c r="ONT81"/>
      <c r="ONU81"/>
      <c r="ONV81"/>
      <c r="ONW81"/>
      <c r="ONX81"/>
      <c r="ONY81"/>
      <c r="ONZ81"/>
      <c r="OOA81"/>
      <c r="OOB81"/>
      <c r="OOC81"/>
      <c r="OOD81"/>
      <c r="OOE81"/>
      <c r="OOF81"/>
      <c r="OOG81"/>
      <c r="OOH81"/>
      <c r="OOI81"/>
      <c r="OOJ81"/>
      <c r="OOK81"/>
      <c r="OOL81"/>
      <c r="OOM81"/>
      <c r="OON81"/>
      <c r="OOO81"/>
      <c r="OOP81"/>
      <c r="OOQ81"/>
      <c r="OOR81"/>
      <c r="OOS81"/>
      <c r="OOT81"/>
      <c r="OOU81"/>
      <c r="OOV81"/>
      <c r="OOW81"/>
      <c r="OOX81"/>
      <c r="OOY81"/>
      <c r="OOZ81"/>
      <c r="OPA81"/>
      <c r="OPB81"/>
      <c r="OPC81"/>
      <c r="OPD81"/>
      <c r="OPE81"/>
      <c r="OPF81"/>
      <c r="OPG81"/>
      <c r="OPH81"/>
      <c r="OPI81"/>
      <c r="OPJ81"/>
      <c r="OPK81"/>
      <c r="OPL81"/>
      <c r="OPM81"/>
      <c r="OPN81"/>
      <c r="OPO81"/>
      <c r="OPP81"/>
      <c r="OPQ81"/>
      <c r="OPR81"/>
      <c r="OPS81"/>
      <c r="OPT81"/>
      <c r="OPU81"/>
      <c r="OPV81"/>
      <c r="OPW81"/>
      <c r="OPX81"/>
      <c r="OPY81"/>
      <c r="OPZ81"/>
      <c r="OQA81"/>
      <c r="OQB81"/>
      <c r="OQC81"/>
      <c r="OQD81"/>
      <c r="OQE81"/>
      <c r="OQF81"/>
      <c r="OQG81"/>
      <c r="OQH81"/>
      <c r="OQI81"/>
      <c r="OQJ81"/>
      <c r="OQK81"/>
      <c r="OQL81"/>
      <c r="OQM81"/>
      <c r="OQN81"/>
      <c r="OQO81"/>
      <c r="OQP81"/>
      <c r="OQQ81"/>
      <c r="OQR81"/>
      <c r="OQS81"/>
      <c r="OQT81"/>
      <c r="OQU81"/>
      <c r="OQV81"/>
      <c r="OQW81"/>
      <c r="OQX81"/>
      <c r="OQY81"/>
      <c r="OQZ81"/>
      <c r="ORA81"/>
      <c r="ORB81"/>
      <c r="ORC81"/>
      <c r="ORD81"/>
      <c r="ORE81"/>
      <c r="ORF81"/>
      <c r="ORG81"/>
      <c r="ORH81"/>
      <c r="ORI81"/>
      <c r="ORJ81"/>
      <c r="ORK81"/>
      <c r="ORL81"/>
      <c r="ORM81"/>
      <c r="ORN81"/>
      <c r="ORO81"/>
      <c r="ORP81"/>
      <c r="ORQ81"/>
      <c r="ORR81"/>
      <c r="ORS81"/>
      <c r="ORT81"/>
      <c r="ORU81"/>
      <c r="ORV81"/>
      <c r="ORW81"/>
      <c r="ORX81"/>
      <c r="ORY81"/>
      <c r="ORZ81"/>
      <c r="OSA81"/>
      <c r="OSB81"/>
      <c r="OSC81"/>
      <c r="OSD81"/>
      <c r="OSE81"/>
      <c r="OSF81"/>
      <c r="OSG81"/>
      <c r="OSH81"/>
      <c r="OSI81"/>
      <c r="OSJ81"/>
      <c r="OSK81"/>
      <c r="OSL81"/>
      <c r="OSM81"/>
      <c r="OSN81"/>
      <c r="OSO81"/>
      <c r="OSP81"/>
      <c r="OSQ81"/>
      <c r="OSR81"/>
      <c r="OSS81"/>
      <c r="OST81"/>
      <c r="OSU81"/>
      <c r="OSV81"/>
      <c r="OSW81"/>
      <c r="OSX81"/>
      <c r="OSY81"/>
      <c r="OSZ81"/>
      <c r="OTA81"/>
      <c r="OTB81"/>
      <c r="OTC81"/>
      <c r="OTD81"/>
      <c r="OTE81"/>
      <c r="OTF81"/>
      <c r="OTG81"/>
      <c r="OTH81"/>
      <c r="OTI81"/>
      <c r="OTJ81"/>
      <c r="OTK81"/>
      <c r="OTL81"/>
      <c r="OTM81"/>
      <c r="OTN81"/>
      <c r="OTO81"/>
      <c r="OTP81"/>
      <c r="OTQ81"/>
      <c r="OTR81"/>
      <c r="OTS81"/>
      <c r="OTT81"/>
      <c r="OTU81"/>
      <c r="OTV81"/>
      <c r="OTW81"/>
      <c r="OTX81"/>
      <c r="OTY81"/>
      <c r="OTZ81"/>
      <c r="OUA81"/>
      <c r="OUB81"/>
      <c r="OUC81"/>
      <c r="OUD81"/>
      <c r="OUE81"/>
      <c r="OUF81"/>
      <c r="OUG81"/>
      <c r="OUH81"/>
      <c r="OUI81"/>
      <c r="OUJ81"/>
      <c r="OUK81"/>
      <c r="OUL81"/>
      <c r="OUM81"/>
      <c r="OUN81"/>
      <c r="OUO81"/>
      <c r="OUP81"/>
      <c r="OUQ81"/>
      <c r="OUR81"/>
      <c r="OUS81"/>
      <c r="OUT81"/>
      <c r="OUU81"/>
      <c r="OUV81"/>
      <c r="OUW81"/>
      <c r="OUX81"/>
      <c r="OUY81"/>
      <c r="OUZ81"/>
      <c r="OVA81"/>
      <c r="OVB81"/>
      <c r="OVC81"/>
      <c r="OVD81"/>
      <c r="OVE81"/>
      <c r="OVF81"/>
      <c r="OVG81"/>
      <c r="OVH81"/>
      <c r="OVI81"/>
      <c r="OVJ81"/>
      <c r="OVK81"/>
      <c r="OVL81"/>
      <c r="OVM81"/>
      <c r="OVN81"/>
      <c r="OVO81"/>
      <c r="OVP81"/>
      <c r="OVQ81"/>
      <c r="OVR81"/>
      <c r="OVS81"/>
      <c r="OVT81"/>
      <c r="OVU81"/>
      <c r="OVV81"/>
      <c r="OVW81"/>
      <c r="OVX81"/>
      <c r="OVY81"/>
      <c r="OVZ81"/>
      <c r="OWA81"/>
      <c r="OWB81"/>
      <c r="OWC81"/>
      <c r="OWD81"/>
      <c r="OWE81"/>
      <c r="OWF81"/>
      <c r="OWG81"/>
      <c r="OWH81"/>
      <c r="OWI81"/>
      <c r="OWJ81"/>
      <c r="OWK81"/>
      <c r="OWL81"/>
      <c r="OWM81"/>
      <c r="OWN81"/>
      <c r="OWO81"/>
      <c r="OWP81"/>
      <c r="OWQ81"/>
      <c r="OWR81"/>
      <c r="OWS81"/>
      <c r="OWT81"/>
      <c r="OWU81"/>
      <c r="OWV81"/>
      <c r="OWW81"/>
      <c r="OWX81"/>
      <c r="OWY81"/>
      <c r="OWZ81"/>
      <c r="OXA81"/>
      <c r="OXB81"/>
      <c r="OXC81"/>
      <c r="OXD81"/>
      <c r="OXE81"/>
      <c r="OXF81"/>
      <c r="OXG81"/>
      <c r="OXH81"/>
      <c r="OXI81"/>
      <c r="OXJ81"/>
      <c r="OXK81"/>
      <c r="OXL81"/>
      <c r="OXM81"/>
      <c r="OXN81"/>
      <c r="OXO81"/>
      <c r="OXP81"/>
      <c r="OXQ81"/>
      <c r="OXR81"/>
      <c r="OXS81"/>
      <c r="OXT81"/>
      <c r="OXU81"/>
      <c r="OXV81"/>
      <c r="OXW81"/>
      <c r="OXX81"/>
      <c r="OXY81"/>
      <c r="OXZ81"/>
      <c r="OYA81"/>
      <c r="OYB81"/>
      <c r="OYC81"/>
      <c r="OYD81"/>
      <c r="OYE81"/>
      <c r="OYF81"/>
      <c r="OYG81"/>
      <c r="OYH81"/>
      <c r="OYI81"/>
      <c r="OYJ81"/>
      <c r="OYK81"/>
      <c r="OYL81"/>
      <c r="OYM81"/>
      <c r="OYN81"/>
      <c r="OYO81"/>
      <c r="OYP81"/>
      <c r="OYQ81"/>
      <c r="OYR81"/>
      <c r="OYS81"/>
      <c r="OYT81"/>
      <c r="OYU81"/>
      <c r="OYV81"/>
      <c r="OYW81"/>
      <c r="OYX81"/>
      <c r="OYY81"/>
      <c r="OYZ81"/>
      <c r="OZA81"/>
      <c r="OZB81"/>
      <c r="OZC81"/>
      <c r="OZD81"/>
      <c r="OZE81"/>
      <c r="OZF81"/>
      <c r="OZG81"/>
      <c r="OZH81"/>
      <c r="OZI81"/>
      <c r="OZJ81"/>
      <c r="OZK81"/>
      <c r="OZL81"/>
      <c r="OZM81"/>
      <c r="OZN81"/>
      <c r="OZO81"/>
      <c r="OZP81"/>
      <c r="OZQ81"/>
      <c r="OZR81"/>
      <c r="OZS81"/>
      <c r="OZT81"/>
      <c r="OZU81"/>
      <c r="OZV81"/>
      <c r="OZW81"/>
      <c r="OZX81"/>
      <c r="OZY81"/>
      <c r="OZZ81"/>
      <c r="PAA81"/>
      <c r="PAB81"/>
      <c r="PAC81"/>
      <c r="PAD81"/>
      <c r="PAE81"/>
      <c r="PAF81"/>
      <c r="PAG81"/>
      <c r="PAH81"/>
      <c r="PAI81"/>
      <c r="PAJ81"/>
      <c r="PAK81"/>
      <c r="PAL81"/>
      <c r="PAM81"/>
      <c r="PAN81"/>
      <c r="PAO81"/>
      <c r="PAP81"/>
      <c r="PAQ81"/>
      <c r="PAR81"/>
      <c r="PAS81"/>
      <c r="PAT81"/>
      <c r="PAU81"/>
      <c r="PAV81"/>
      <c r="PAW81"/>
      <c r="PAX81"/>
      <c r="PAY81"/>
      <c r="PAZ81"/>
      <c r="PBA81"/>
      <c r="PBB81"/>
      <c r="PBC81"/>
      <c r="PBD81"/>
      <c r="PBE81"/>
      <c r="PBF81"/>
      <c r="PBG81"/>
      <c r="PBH81"/>
      <c r="PBI81"/>
      <c r="PBJ81"/>
      <c r="PBK81"/>
      <c r="PBL81"/>
      <c r="PBM81"/>
      <c r="PBN81"/>
      <c r="PBO81"/>
      <c r="PBP81"/>
      <c r="PBQ81"/>
      <c r="PBR81"/>
      <c r="PBS81"/>
      <c r="PBT81"/>
      <c r="PBU81"/>
      <c r="PBV81"/>
      <c r="PBW81"/>
      <c r="PBX81"/>
      <c r="PBY81"/>
      <c r="PBZ81"/>
      <c r="PCA81"/>
      <c r="PCB81"/>
      <c r="PCC81"/>
      <c r="PCD81"/>
      <c r="PCE81"/>
      <c r="PCF81"/>
      <c r="PCG81"/>
      <c r="PCH81"/>
      <c r="PCI81"/>
      <c r="PCJ81"/>
      <c r="PCK81"/>
      <c r="PCL81"/>
      <c r="PCM81"/>
      <c r="PCN81"/>
      <c r="PCO81"/>
      <c r="PCP81"/>
      <c r="PCQ81"/>
      <c r="PCR81"/>
      <c r="PCS81"/>
      <c r="PCT81"/>
      <c r="PCU81"/>
      <c r="PCV81"/>
      <c r="PCW81"/>
      <c r="PCX81"/>
      <c r="PCY81"/>
      <c r="PCZ81"/>
      <c r="PDA81"/>
      <c r="PDB81"/>
      <c r="PDC81"/>
      <c r="PDD81"/>
      <c r="PDE81"/>
      <c r="PDF81"/>
      <c r="PDG81"/>
      <c r="PDH81"/>
      <c r="PDI81"/>
      <c r="PDJ81"/>
      <c r="PDK81"/>
      <c r="PDL81"/>
      <c r="PDM81"/>
      <c r="PDN81"/>
      <c r="PDO81"/>
      <c r="PDP81"/>
      <c r="PDQ81"/>
      <c r="PDR81"/>
      <c r="PDS81"/>
      <c r="PDT81"/>
      <c r="PDU81"/>
      <c r="PDV81"/>
      <c r="PDW81"/>
      <c r="PDX81"/>
      <c r="PDY81"/>
      <c r="PDZ81"/>
      <c r="PEA81"/>
      <c r="PEB81"/>
      <c r="PEC81"/>
      <c r="PED81"/>
      <c r="PEE81"/>
      <c r="PEF81"/>
      <c r="PEG81"/>
      <c r="PEH81"/>
      <c r="PEI81"/>
      <c r="PEJ81"/>
      <c r="PEK81"/>
      <c r="PEL81"/>
      <c r="PEM81"/>
      <c r="PEN81"/>
      <c r="PEO81"/>
      <c r="PEP81"/>
      <c r="PEQ81"/>
      <c r="PER81"/>
      <c r="PES81"/>
      <c r="PET81"/>
      <c r="PEU81"/>
      <c r="PEV81"/>
      <c r="PEW81"/>
      <c r="PEX81"/>
      <c r="PEY81"/>
      <c r="PEZ81"/>
      <c r="PFA81"/>
      <c r="PFB81"/>
      <c r="PFC81"/>
      <c r="PFD81"/>
      <c r="PFE81"/>
      <c r="PFF81"/>
      <c r="PFG81"/>
      <c r="PFH81"/>
      <c r="PFI81"/>
      <c r="PFJ81"/>
      <c r="PFK81"/>
      <c r="PFL81"/>
      <c r="PFM81"/>
      <c r="PFN81"/>
      <c r="PFO81"/>
      <c r="PFP81"/>
      <c r="PFQ81"/>
      <c r="PFR81"/>
      <c r="PFS81"/>
      <c r="PFT81"/>
      <c r="PFU81"/>
      <c r="PFV81"/>
      <c r="PFW81"/>
      <c r="PFX81"/>
      <c r="PFY81"/>
      <c r="PFZ81"/>
      <c r="PGA81"/>
      <c r="PGB81"/>
      <c r="PGC81"/>
      <c r="PGD81"/>
      <c r="PGE81"/>
      <c r="PGF81"/>
      <c r="PGG81"/>
      <c r="PGH81"/>
      <c r="PGI81"/>
      <c r="PGJ81"/>
      <c r="PGK81"/>
      <c r="PGL81"/>
      <c r="PGM81"/>
      <c r="PGN81"/>
      <c r="PGO81"/>
      <c r="PGP81"/>
      <c r="PGQ81"/>
      <c r="PGR81"/>
      <c r="PGS81"/>
      <c r="PGT81"/>
      <c r="PGU81"/>
      <c r="PGV81"/>
      <c r="PGW81"/>
      <c r="PGX81"/>
      <c r="PGY81"/>
      <c r="PGZ81"/>
      <c r="PHA81"/>
      <c r="PHB81"/>
      <c r="PHC81"/>
      <c r="PHD81"/>
      <c r="PHE81"/>
      <c r="PHF81"/>
      <c r="PHG81"/>
      <c r="PHH81"/>
      <c r="PHI81"/>
      <c r="PHJ81"/>
      <c r="PHK81"/>
      <c r="PHL81"/>
      <c r="PHM81"/>
      <c r="PHN81"/>
      <c r="PHO81"/>
      <c r="PHP81"/>
      <c r="PHQ81"/>
      <c r="PHR81"/>
      <c r="PHS81"/>
      <c r="PHT81"/>
      <c r="PHU81"/>
      <c r="PHV81"/>
      <c r="PHW81"/>
      <c r="PHX81"/>
      <c r="PHY81"/>
      <c r="PHZ81"/>
      <c r="PIA81"/>
      <c r="PIB81"/>
      <c r="PIC81"/>
      <c r="PID81"/>
      <c r="PIE81"/>
      <c r="PIF81"/>
      <c r="PIG81"/>
      <c r="PIH81"/>
      <c r="PII81"/>
      <c r="PIJ81"/>
      <c r="PIK81"/>
      <c r="PIL81"/>
      <c r="PIM81"/>
      <c r="PIN81"/>
      <c r="PIO81"/>
      <c r="PIP81"/>
      <c r="PIQ81"/>
      <c r="PIR81"/>
      <c r="PIS81"/>
      <c r="PIT81"/>
      <c r="PIU81"/>
      <c r="PIV81"/>
      <c r="PIW81"/>
      <c r="PIX81"/>
      <c r="PIY81"/>
      <c r="PIZ81"/>
      <c r="PJA81"/>
      <c r="PJB81"/>
      <c r="PJC81"/>
      <c r="PJD81"/>
      <c r="PJE81"/>
      <c r="PJF81"/>
      <c r="PJG81"/>
      <c r="PJH81"/>
      <c r="PJI81"/>
      <c r="PJJ81"/>
      <c r="PJK81"/>
      <c r="PJL81"/>
      <c r="PJM81"/>
      <c r="PJN81"/>
      <c r="PJO81"/>
      <c r="PJP81"/>
      <c r="PJQ81"/>
      <c r="PJR81"/>
      <c r="PJS81"/>
      <c r="PJT81"/>
      <c r="PJU81"/>
      <c r="PJV81"/>
      <c r="PJW81"/>
      <c r="PJX81"/>
      <c r="PJY81"/>
      <c r="PJZ81"/>
      <c r="PKA81"/>
      <c r="PKB81"/>
      <c r="PKC81"/>
      <c r="PKD81"/>
      <c r="PKE81"/>
      <c r="PKF81"/>
      <c r="PKG81"/>
      <c r="PKH81"/>
      <c r="PKI81"/>
      <c r="PKJ81"/>
      <c r="PKK81"/>
      <c r="PKL81"/>
      <c r="PKM81"/>
      <c r="PKN81"/>
      <c r="PKO81"/>
      <c r="PKP81"/>
      <c r="PKQ81"/>
      <c r="PKR81"/>
      <c r="PKS81"/>
      <c r="PKT81"/>
      <c r="PKU81"/>
      <c r="PKV81"/>
      <c r="PKW81"/>
      <c r="PKX81"/>
      <c r="PKY81"/>
      <c r="PKZ81"/>
      <c r="PLA81"/>
      <c r="PLB81"/>
      <c r="PLC81"/>
      <c r="PLD81"/>
      <c r="PLE81"/>
      <c r="PLF81"/>
      <c r="PLG81"/>
      <c r="PLH81"/>
      <c r="PLI81"/>
      <c r="PLJ81"/>
      <c r="PLK81"/>
      <c r="PLL81"/>
      <c r="PLM81"/>
      <c r="PLN81"/>
      <c r="PLO81"/>
      <c r="PLP81"/>
      <c r="PLQ81"/>
      <c r="PLR81"/>
      <c r="PLS81"/>
      <c r="PLT81"/>
      <c r="PLU81"/>
      <c r="PLV81"/>
      <c r="PLW81"/>
      <c r="PLX81"/>
      <c r="PLY81"/>
      <c r="PLZ81"/>
      <c r="PMA81"/>
      <c r="PMB81"/>
      <c r="PMC81"/>
      <c r="PMD81"/>
      <c r="PME81"/>
      <c r="PMF81"/>
      <c r="PMG81"/>
      <c r="PMH81"/>
      <c r="PMI81"/>
      <c r="PMJ81"/>
      <c r="PMK81"/>
      <c r="PML81"/>
      <c r="PMM81"/>
      <c r="PMN81"/>
      <c r="PMO81"/>
      <c r="PMP81"/>
      <c r="PMQ81"/>
      <c r="PMR81"/>
      <c r="PMS81"/>
      <c r="PMT81"/>
      <c r="PMU81"/>
      <c r="PMV81"/>
      <c r="PMW81"/>
      <c r="PMX81"/>
      <c r="PMY81"/>
      <c r="PMZ81"/>
      <c r="PNA81"/>
      <c r="PNB81"/>
      <c r="PNC81"/>
      <c r="PND81"/>
      <c r="PNE81"/>
      <c r="PNF81"/>
      <c r="PNG81"/>
      <c r="PNH81"/>
      <c r="PNI81"/>
      <c r="PNJ81"/>
      <c r="PNK81"/>
      <c r="PNL81"/>
      <c r="PNM81"/>
      <c r="PNN81"/>
      <c r="PNO81"/>
      <c r="PNP81"/>
      <c r="PNQ81"/>
      <c r="PNR81"/>
      <c r="PNS81"/>
      <c r="PNT81"/>
      <c r="PNU81"/>
      <c r="PNV81"/>
      <c r="PNW81"/>
      <c r="PNX81"/>
      <c r="PNY81"/>
      <c r="PNZ81"/>
      <c r="POA81"/>
      <c r="POB81"/>
      <c r="POC81"/>
      <c r="POD81"/>
      <c r="POE81"/>
      <c r="POF81"/>
      <c r="POG81"/>
      <c r="POH81"/>
      <c r="POI81"/>
      <c r="POJ81"/>
      <c r="POK81"/>
      <c r="POL81"/>
      <c r="POM81"/>
      <c r="PON81"/>
      <c r="POO81"/>
      <c r="POP81"/>
      <c r="POQ81"/>
      <c r="POR81"/>
      <c r="POS81"/>
      <c r="POT81"/>
      <c r="POU81"/>
      <c r="POV81"/>
      <c r="POW81"/>
      <c r="POX81"/>
      <c r="POY81"/>
      <c r="POZ81"/>
      <c r="PPA81"/>
      <c r="PPB81"/>
      <c r="PPC81"/>
      <c r="PPD81"/>
      <c r="PPE81"/>
      <c r="PPF81"/>
      <c r="PPG81"/>
      <c r="PPH81"/>
      <c r="PPI81"/>
      <c r="PPJ81"/>
      <c r="PPK81"/>
      <c r="PPL81"/>
      <c r="PPM81"/>
      <c r="PPN81"/>
      <c r="PPO81"/>
      <c r="PPP81"/>
      <c r="PPQ81"/>
      <c r="PPR81"/>
      <c r="PPS81"/>
      <c r="PPT81"/>
      <c r="PPU81"/>
      <c r="PPV81"/>
      <c r="PPW81"/>
      <c r="PPX81"/>
      <c r="PPY81"/>
      <c r="PPZ81"/>
      <c r="PQA81"/>
      <c r="PQB81"/>
      <c r="PQC81"/>
      <c r="PQD81"/>
      <c r="PQE81"/>
      <c r="PQF81"/>
      <c r="PQG81"/>
      <c r="PQH81"/>
      <c r="PQI81"/>
      <c r="PQJ81"/>
      <c r="PQK81"/>
      <c r="PQL81"/>
      <c r="PQM81"/>
      <c r="PQN81"/>
      <c r="PQO81"/>
      <c r="PQP81"/>
      <c r="PQQ81"/>
      <c r="PQR81"/>
      <c r="PQS81"/>
      <c r="PQT81"/>
      <c r="PQU81"/>
      <c r="PQV81"/>
      <c r="PQW81"/>
      <c r="PQX81"/>
      <c r="PQY81"/>
      <c r="PQZ81"/>
      <c r="PRA81"/>
      <c r="PRB81"/>
      <c r="PRC81"/>
      <c r="PRD81"/>
      <c r="PRE81"/>
      <c r="PRF81"/>
      <c r="PRG81"/>
      <c r="PRH81"/>
      <c r="PRI81"/>
      <c r="PRJ81"/>
      <c r="PRK81"/>
      <c r="PRL81"/>
      <c r="PRM81"/>
      <c r="PRN81"/>
      <c r="PRO81"/>
      <c r="PRP81"/>
      <c r="PRQ81"/>
      <c r="PRR81"/>
      <c r="PRS81"/>
      <c r="PRT81"/>
      <c r="PRU81"/>
      <c r="PRV81"/>
      <c r="PRW81"/>
      <c r="PRX81"/>
      <c r="PRY81"/>
      <c r="PRZ81"/>
      <c r="PSA81"/>
      <c r="PSB81"/>
      <c r="PSC81"/>
      <c r="PSD81"/>
      <c r="PSE81"/>
      <c r="PSF81"/>
      <c r="PSG81"/>
      <c r="PSH81"/>
      <c r="PSI81"/>
      <c r="PSJ81"/>
      <c r="PSK81"/>
      <c r="PSL81"/>
      <c r="PSM81"/>
      <c r="PSN81"/>
      <c r="PSO81"/>
      <c r="PSP81"/>
      <c r="PSQ81"/>
      <c r="PSR81"/>
      <c r="PSS81"/>
      <c r="PST81"/>
      <c r="PSU81"/>
      <c r="PSV81"/>
      <c r="PSW81"/>
      <c r="PSX81"/>
      <c r="PSY81"/>
      <c r="PSZ81"/>
      <c r="PTA81"/>
      <c r="PTB81"/>
      <c r="PTC81"/>
      <c r="PTD81"/>
      <c r="PTE81"/>
      <c r="PTF81"/>
      <c r="PTG81"/>
      <c r="PTH81"/>
      <c r="PTI81"/>
      <c r="PTJ81"/>
      <c r="PTK81"/>
      <c r="PTL81"/>
      <c r="PTM81"/>
      <c r="PTN81"/>
      <c r="PTO81"/>
      <c r="PTP81"/>
      <c r="PTQ81"/>
      <c r="PTR81"/>
      <c r="PTS81"/>
      <c r="PTT81"/>
      <c r="PTU81"/>
      <c r="PTV81"/>
      <c r="PTW81"/>
      <c r="PTX81"/>
      <c r="PTY81"/>
      <c r="PTZ81"/>
      <c r="PUA81"/>
      <c r="PUB81"/>
      <c r="PUC81"/>
      <c r="PUD81"/>
      <c r="PUE81"/>
      <c r="PUF81"/>
      <c r="PUG81"/>
      <c r="PUH81"/>
      <c r="PUI81"/>
      <c r="PUJ81"/>
      <c r="PUK81"/>
      <c r="PUL81"/>
      <c r="PUM81"/>
      <c r="PUN81"/>
      <c r="PUO81"/>
      <c r="PUP81"/>
      <c r="PUQ81"/>
      <c r="PUR81"/>
      <c r="PUS81"/>
      <c r="PUT81"/>
      <c r="PUU81"/>
      <c r="PUV81"/>
      <c r="PUW81"/>
      <c r="PUX81"/>
      <c r="PUY81"/>
      <c r="PUZ81"/>
      <c r="PVA81"/>
      <c r="PVB81"/>
      <c r="PVC81"/>
      <c r="PVD81"/>
      <c r="PVE81"/>
      <c r="PVF81"/>
      <c r="PVG81"/>
      <c r="PVH81"/>
      <c r="PVI81"/>
      <c r="PVJ81"/>
      <c r="PVK81"/>
      <c r="PVL81"/>
      <c r="PVM81"/>
      <c r="PVN81"/>
      <c r="PVO81"/>
      <c r="PVP81"/>
      <c r="PVQ81"/>
      <c r="PVR81"/>
      <c r="PVS81"/>
      <c r="PVT81"/>
      <c r="PVU81"/>
      <c r="PVV81"/>
      <c r="PVW81"/>
      <c r="PVX81"/>
      <c r="PVY81"/>
      <c r="PVZ81"/>
      <c r="PWA81"/>
      <c r="PWB81"/>
      <c r="PWC81"/>
      <c r="PWD81"/>
      <c r="PWE81"/>
      <c r="PWF81"/>
      <c r="PWG81"/>
      <c r="PWH81"/>
      <c r="PWI81"/>
      <c r="PWJ81"/>
      <c r="PWK81"/>
      <c r="PWL81"/>
      <c r="PWM81"/>
      <c r="PWN81"/>
      <c r="PWO81"/>
      <c r="PWP81"/>
      <c r="PWQ81"/>
      <c r="PWR81"/>
      <c r="PWS81"/>
      <c r="PWT81"/>
      <c r="PWU81"/>
      <c r="PWV81"/>
      <c r="PWW81"/>
      <c r="PWX81"/>
      <c r="PWY81"/>
      <c r="PWZ81"/>
      <c r="PXA81"/>
      <c r="PXB81"/>
      <c r="PXC81"/>
      <c r="PXD81"/>
      <c r="PXE81"/>
      <c r="PXF81"/>
      <c r="PXG81"/>
      <c r="PXH81"/>
      <c r="PXI81"/>
      <c r="PXJ81"/>
      <c r="PXK81"/>
      <c r="PXL81"/>
      <c r="PXM81"/>
      <c r="PXN81"/>
      <c r="PXO81"/>
      <c r="PXP81"/>
      <c r="PXQ81"/>
      <c r="PXR81"/>
      <c r="PXS81"/>
      <c r="PXT81"/>
      <c r="PXU81"/>
      <c r="PXV81"/>
      <c r="PXW81"/>
      <c r="PXX81"/>
      <c r="PXY81"/>
      <c r="PXZ81"/>
      <c r="PYA81"/>
      <c r="PYB81"/>
      <c r="PYC81"/>
      <c r="PYD81"/>
      <c r="PYE81"/>
      <c r="PYF81"/>
      <c r="PYG81"/>
      <c r="PYH81"/>
      <c r="PYI81"/>
      <c r="PYJ81"/>
      <c r="PYK81"/>
      <c r="PYL81"/>
      <c r="PYM81"/>
      <c r="PYN81"/>
      <c r="PYO81"/>
      <c r="PYP81"/>
      <c r="PYQ81"/>
      <c r="PYR81"/>
      <c r="PYS81"/>
      <c r="PYT81"/>
      <c r="PYU81"/>
      <c r="PYV81"/>
      <c r="PYW81"/>
      <c r="PYX81"/>
      <c r="PYY81"/>
      <c r="PYZ81"/>
      <c r="PZA81"/>
      <c r="PZB81"/>
      <c r="PZC81"/>
      <c r="PZD81"/>
      <c r="PZE81"/>
      <c r="PZF81"/>
      <c r="PZG81"/>
      <c r="PZH81"/>
      <c r="PZI81"/>
      <c r="PZJ81"/>
      <c r="PZK81"/>
      <c r="PZL81"/>
      <c r="PZM81"/>
      <c r="PZN81"/>
      <c r="PZO81"/>
      <c r="PZP81"/>
      <c r="PZQ81"/>
      <c r="PZR81"/>
      <c r="PZS81"/>
      <c r="PZT81"/>
      <c r="PZU81"/>
      <c r="PZV81"/>
      <c r="PZW81"/>
      <c r="PZX81"/>
      <c r="PZY81"/>
      <c r="PZZ81"/>
      <c r="QAA81"/>
      <c r="QAB81"/>
      <c r="QAC81"/>
      <c r="QAD81"/>
      <c r="QAE81"/>
      <c r="QAF81"/>
      <c r="QAG81"/>
      <c r="QAH81"/>
      <c r="QAI81"/>
      <c r="QAJ81"/>
      <c r="QAK81"/>
      <c r="QAL81"/>
      <c r="QAM81"/>
      <c r="QAN81"/>
      <c r="QAO81"/>
      <c r="QAP81"/>
      <c r="QAQ81"/>
      <c r="QAR81"/>
      <c r="QAS81"/>
      <c r="QAT81"/>
      <c r="QAU81"/>
      <c r="QAV81"/>
      <c r="QAW81"/>
      <c r="QAX81"/>
      <c r="QAY81"/>
      <c r="QAZ81"/>
      <c r="QBA81"/>
      <c r="QBB81"/>
      <c r="QBC81"/>
      <c r="QBD81"/>
      <c r="QBE81"/>
      <c r="QBF81"/>
      <c r="QBG81"/>
      <c r="QBH81"/>
      <c r="QBI81"/>
      <c r="QBJ81"/>
      <c r="QBK81"/>
      <c r="QBL81"/>
      <c r="QBM81"/>
      <c r="QBN81"/>
      <c r="QBO81"/>
      <c r="QBP81"/>
      <c r="QBQ81"/>
      <c r="QBR81"/>
      <c r="QBS81"/>
      <c r="QBT81"/>
      <c r="QBU81"/>
      <c r="QBV81"/>
      <c r="QBW81"/>
      <c r="QBX81"/>
      <c r="QBY81"/>
      <c r="QBZ81"/>
      <c r="QCA81"/>
      <c r="QCB81"/>
      <c r="QCC81"/>
      <c r="QCD81"/>
      <c r="QCE81"/>
      <c r="QCF81"/>
      <c r="QCG81"/>
      <c r="QCH81"/>
      <c r="QCI81"/>
      <c r="QCJ81"/>
      <c r="QCK81"/>
      <c r="QCL81"/>
      <c r="QCM81"/>
      <c r="QCN81"/>
      <c r="QCO81"/>
      <c r="QCP81"/>
      <c r="QCQ81"/>
      <c r="QCR81"/>
      <c r="QCS81"/>
      <c r="QCT81"/>
      <c r="QCU81"/>
      <c r="QCV81"/>
      <c r="QCW81"/>
      <c r="QCX81"/>
      <c r="QCY81"/>
      <c r="QCZ81"/>
      <c r="QDA81"/>
      <c r="QDB81"/>
      <c r="QDC81"/>
      <c r="QDD81"/>
      <c r="QDE81"/>
      <c r="QDF81"/>
      <c r="QDG81"/>
      <c r="QDH81"/>
      <c r="QDI81"/>
      <c r="QDJ81"/>
      <c r="QDK81"/>
      <c r="QDL81"/>
      <c r="QDM81"/>
      <c r="QDN81"/>
      <c r="QDO81"/>
      <c r="QDP81"/>
      <c r="QDQ81"/>
      <c r="QDR81"/>
      <c r="QDS81"/>
      <c r="QDT81"/>
      <c r="QDU81"/>
      <c r="QDV81"/>
      <c r="QDW81"/>
      <c r="QDX81"/>
      <c r="QDY81"/>
      <c r="QDZ81"/>
      <c r="QEA81"/>
      <c r="QEB81"/>
      <c r="QEC81"/>
      <c r="QED81"/>
      <c r="QEE81"/>
      <c r="QEF81"/>
      <c r="QEG81"/>
      <c r="QEH81"/>
      <c r="QEI81"/>
      <c r="QEJ81"/>
      <c r="QEK81"/>
      <c r="QEL81"/>
      <c r="QEM81"/>
      <c r="QEN81"/>
      <c r="QEO81"/>
      <c r="QEP81"/>
      <c r="QEQ81"/>
      <c r="QER81"/>
      <c r="QES81"/>
      <c r="QET81"/>
      <c r="QEU81"/>
      <c r="QEV81"/>
      <c r="QEW81"/>
      <c r="QEX81"/>
      <c r="QEY81"/>
      <c r="QEZ81"/>
      <c r="QFA81"/>
      <c r="QFB81"/>
      <c r="QFC81"/>
      <c r="QFD81"/>
      <c r="QFE81"/>
      <c r="QFF81"/>
      <c r="QFG81"/>
      <c r="QFH81"/>
      <c r="QFI81"/>
      <c r="QFJ81"/>
      <c r="QFK81"/>
      <c r="QFL81"/>
      <c r="QFM81"/>
      <c r="QFN81"/>
      <c r="QFO81"/>
      <c r="QFP81"/>
      <c r="QFQ81"/>
      <c r="QFR81"/>
      <c r="QFS81"/>
      <c r="QFT81"/>
      <c r="QFU81"/>
      <c r="QFV81"/>
      <c r="QFW81"/>
      <c r="QFX81"/>
      <c r="QFY81"/>
      <c r="QFZ81"/>
      <c r="QGA81"/>
      <c r="QGB81"/>
      <c r="QGC81"/>
      <c r="QGD81"/>
      <c r="QGE81"/>
      <c r="QGF81"/>
      <c r="QGG81"/>
      <c r="QGH81"/>
      <c r="QGI81"/>
      <c r="QGJ81"/>
      <c r="QGK81"/>
      <c r="QGL81"/>
      <c r="QGM81"/>
      <c r="QGN81"/>
      <c r="QGO81"/>
      <c r="QGP81"/>
      <c r="QGQ81"/>
      <c r="QGR81"/>
      <c r="QGS81"/>
      <c r="QGT81"/>
      <c r="QGU81"/>
      <c r="QGV81"/>
      <c r="QGW81"/>
      <c r="QGX81"/>
      <c r="QGY81"/>
      <c r="QGZ81"/>
      <c r="QHA81"/>
      <c r="QHB81"/>
      <c r="QHC81"/>
      <c r="QHD81"/>
      <c r="QHE81"/>
      <c r="QHF81"/>
      <c r="QHG81"/>
      <c r="QHH81"/>
      <c r="QHI81"/>
      <c r="QHJ81"/>
      <c r="QHK81"/>
      <c r="QHL81"/>
      <c r="QHM81"/>
      <c r="QHN81"/>
      <c r="QHO81"/>
      <c r="QHP81"/>
      <c r="QHQ81"/>
      <c r="QHR81"/>
      <c r="QHS81"/>
      <c r="QHT81"/>
      <c r="QHU81"/>
      <c r="QHV81"/>
      <c r="QHW81"/>
      <c r="QHX81"/>
      <c r="QHY81"/>
      <c r="QHZ81"/>
      <c r="QIA81"/>
      <c r="QIB81"/>
      <c r="QIC81"/>
      <c r="QID81"/>
      <c r="QIE81"/>
      <c r="QIF81"/>
      <c r="QIG81"/>
      <c r="QIH81"/>
      <c r="QII81"/>
      <c r="QIJ81"/>
      <c r="QIK81"/>
      <c r="QIL81"/>
      <c r="QIM81"/>
      <c r="QIN81"/>
      <c r="QIO81"/>
      <c r="QIP81"/>
      <c r="QIQ81"/>
      <c r="QIR81"/>
      <c r="QIS81"/>
      <c r="QIT81"/>
      <c r="QIU81"/>
      <c r="QIV81"/>
      <c r="QIW81"/>
      <c r="QIX81"/>
      <c r="QIY81"/>
      <c r="QIZ81"/>
      <c r="QJA81"/>
      <c r="QJB81"/>
      <c r="QJC81"/>
      <c r="QJD81"/>
      <c r="QJE81"/>
      <c r="QJF81"/>
      <c r="QJG81"/>
      <c r="QJH81"/>
      <c r="QJI81"/>
      <c r="QJJ81"/>
      <c r="QJK81"/>
      <c r="QJL81"/>
      <c r="QJM81"/>
      <c r="QJN81"/>
      <c r="QJO81"/>
      <c r="QJP81"/>
      <c r="QJQ81"/>
      <c r="QJR81"/>
      <c r="QJS81"/>
      <c r="QJT81"/>
      <c r="QJU81"/>
      <c r="QJV81"/>
      <c r="QJW81"/>
      <c r="QJX81"/>
      <c r="QJY81"/>
      <c r="QJZ81"/>
      <c r="QKA81"/>
      <c r="QKB81"/>
      <c r="QKC81"/>
      <c r="QKD81"/>
      <c r="QKE81"/>
      <c r="QKF81"/>
      <c r="QKG81"/>
      <c r="QKH81"/>
      <c r="QKI81"/>
      <c r="QKJ81"/>
      <c r="QKK81"/>
      <c r="QKL81"/>
      <c r="QKM81"/>
      <c r="QKN81"/>
      <c r="QKO81"/>
      <c r="QKP81"/>
      <c r="QKQ81"/>
      <c r="QKR81"/>
      <c r="QKS81"/>
      <c r="QKT81"/>
      <c r="QKU81"/>
      <c r="QKV81"/>
      <c r="QKW81"/>
      <c r="QKX81"/>
      <c r="QKY81"/>
      <c r="QKZ81"/>
      <c r="QLA81"/>
      <c r="QLB81"/>
      <c r="QLC81"/>
      <c r="QLD81"/>
      <c r="QLE81"/>
      <c r="QLF81"/>
      <c r="QLG81"/>
      <c r="QLH81"/>
      <c r="QLI81"/>
      <c r="QLJ81"/>
      <c r="QLK81"/>
      <c r="QLL81"/>
      <c r="QLM81"/>
      <c r="QLN81"/>
      <c r="QLO81"/>
      <c r="QLP81"/>
      <c r="QLQ81"/>
      <c r="QLR81"/>
      <c r="QLS81"/>
      <c r="QLT81"/>
      <c r="QLU81"/>
      <c r="QLV81"/>
      <c r="QLW81"/>
      <c r="QLX81"/>
      <c r="QLY81"/>
      <c r="QLZ81"/>
      <c r="QMA81"/>
      <c r="QMB81"/>
      <c r="QMC81"/>
      <c r="QMD81"/>
      <c r="QME81"/>
      <c r="QMF81"/>
      <c r="QMG81"/>
      <c r="QMH81"/>
      <c r="QMI81"/>
      <c r="QMJ81"/>
      <c r="QMK81"/>
      <c r="QML81"/>
      <c r="QMM81"/>
      <c r="QMN81"/>
      <c r="QMO81"/>
      <c r="QMP81"/>
      <c r="QMQ81"/>
      <c r="QMR81"/>
      <c r="QMS81"/>
      <c r="QMT81"/>
      <c r="QMU81"/>
      <c r="QMV81"/>
      <c r="QMW81"/>
      <c r="QMX81"/>
      <c r="QMY81"/>
      <c r="QMZ81"/>
      <c r="QNA81"/>
      <c r="QNB81"/>
      <c r="QNC81"/>
      <c r="QND81"/>
      <c r="QNE81"/>
      <c r="QNF81"/>
      <c r="QNG81"/>
      <c r="QNH81"/>
      <c r="QNI81"/>
      <c r="QNJ81"/>
      <c r="QNK81"/>
      <c r="QNL81"/>
      <c r="QNM81"/>
      <c r="QNN81"/>
      <c r="QNO81"/>
      <c r="QNP81"/>
      <c r="QNQ81"/>
      <c r="QNR81"/>
      <c r="QNS81"/>
      <c r="QNT81"/>
      <c r="QNU81"/>
      <c r="QNV81"/>
      <c r="QNW81"/>
      <c r="QNX81"/>
      <c r="QNY81"/>
      <c r="QNZ81"/>
      <c r="QOA81"/>
      <c r="QOB81"/>
      <c r="QOC81"/>
      <c r="QOD81"/>
      <c r="QOE81"/>
      <c r="QOF81"/>
      <c r="QOG81"/>
      <c r="QOH81"/>
      <c r="QOI81"/>
      <c r="QOJ81"/>
      <c r="QOK81"/>
      <c r="QOL81"/>
      <c r="QOM81"/>
      <c r="QON81"/>
      <c r="QOO81"/>
      <c r="QOP81"/>
      <c r="QOQ81"/>
      <c r="QOR81"/>
      <c r="QOS81"/>
      <c r="QOT81"/>
      <c r="QOU81"/>
      <c r="QOV81"/>
      <c r="QOW81"/>
      <c r="QOX81"/>
      <c r="QOY81"/>
      <c r="QOZ81"/>
      <c r="QPA81"/>
      <c r="QPB81"/>
      <c r="QPC81"/>
      <c r="QPD81"/>
      <c r="QPE81"/>
      <c r="QPF81"/>
      <c r="QPG81"/>
      <c r="QPH81"/>
      <c r="QPI81"/>
      <c r="QPJ81"/>
      <c r="QPK81"/>
      <c r="QPL81"/>
      <c r="QPM81"/>
      <c r="QPN81"/>
      <c r="QPO81"/>
      <c r="QPP81"/>
      <c r="QPQ81"/>
      <c r="QPR81"/>
      <c r="QPS81"/>
      <c r="QPT81"/>
      <c r="QPU81"/>
      <c r="QPV81"/>
      <c r="QPW81"/>
      <c r="QPX81"/>
      <c r="QPY81"/>
      <c r="QPZ81"/>
      <c r="QQA81"/>
      <c r="QQB81"/>
      <c r="QQC81"/>
      <c r="QQD81"/>
      <c r="QQE81"/>
      <c r="QQF81"/>
      <c r="QQG81"/>
      <c r="QQH81"/>
      <c r="QQI81"/>
      <c r="QQJ81"/>
      <c r="QQK81"/>
      <c r="QQL81"/>
      <c r="QQM81"/>
      <c r="QQN81"/>
      <c r="QQO81"/>
      <c r="QQP81"/>
      <c r="QQQ81"/>
      <c r="QQR81"/>
      <c r="QQS81"/>
      <c r="QQT81"/>
      <c r="QQU81"/>
      <c r="QQV81"/>
      <c r="QQW81"/>
      <c r="QQX81"/>
      <c r="QQY81"/>
      <c r="QQZ81"/>
      <c r="QRA81"/>
      <c r="QRB81"/>
      <c r="QRC81"/>
      <c r="QRD81"/>
      <c r="QRE81"/>
      <c r="QRF81"/>
      <c r="QRG81"/>
      <c r="QRH81"/>
      <c r="QRI81"/>
      <c r="QRJ81"/>
      <c r="QRK81"/>
      <c r="QRL81"/>
      <c r="QRM81"/>
      <c r="QRN81"/>
      <c r="QRO81"/>
      <c r="QRP81"/>
      <c r="QRQ81"/>
      <c r="QRR81"/>
      <c r="QRS81"/>
      <c r="QRT81"/>
      <c r="QRU81"/>
      <c r="QRV81"/>
      <c r="QRW81"/>
      <c r="QRX81"/>
      <c r="QRY81"/>
      <c r="QRZ81"/>
      <c r="QSA81"/>
      <c r="QSB81"/>
      <c r="QSC81"/>
      <c r="QSD81"/>
      <c r="QSE81"/>
      <c r="QSF81"/>
      <c r="QSG81"/>
      <c r="QSH81"/>
      <c r="QSI81"/>
      <c r="QSJ81"/>
      <c r="QSK81"/>
      <c r="QSL81"/>
      <c r="QSM81"/>
      <c r="QSN81"/>
      <c r="QSO81"/>
      <c r="QSP81"/>
      <c r="QSQ81"/>
      <c r="QSR81"/>
      <c r="QSS81"/>
      <c r="QST81"/>
      <c r="QSU81"/>
      <c r="QSV81"/>
      <c r="QSW81"/>
      <c r="QSX81"/>
      <c r="QSY81"/>
      <c r="QSZ81"/>
      <c r="QTA81"/>
      <c r="QTB81"/>
      <c r="QTC81"/>
      <c r="QTD81"/>
      <c r="QTE81"/>
      <c r="QTF81"/>
      <c r="QTG81"/>
      <c r="QTH81"/>
      <c r="QTI81"/>
      <c r="QTJ81"/>
      <c r="QTK81"/>
      <c r="QTL81"/>
      <c r="QTM81"/>
      <c r="QTN81"/>
      <c r="QTO81"/>
      <c r="QTP81"/>
      <c r="QTQ81"/>
      <c r="QTR81"/>
      <c r="QTS81"/>
      <c r="QTT81"/>
      <c r="QTU81"/>
      <c r="QTV81"/>
      <c r="QTW81"/>
      <c r="QTX81"/>
      <c r="QTY81"/>
      <c r="QTZ81"/>
      <c r="QUA81"/>
      <c r="QUB81"/>
      <c r="QUC81"/>
      <c r="QUD81"/>
      <c r="QUE81"/>
      <c r="QUF81"/>
      <c r="QUG81"/>
      <c r="QUH81"/>
      <c r="QUI81"/>
      <c r="QUJ81"/>
      <c r="QUK81"/>
      <c r="QUL81"/>
      <c r="QUM81"/>
      <c r="QUN81"/>
      <c r="QUO81"/>
      <c r="QUP81"/>
      <c r="QUQ81"/>
      <c r="QUR81"/>
      <c r="QUS81"/>
      <c r="QUT81"/>
      <c r="QUU81"/>
      <c r="QUV81"/>
      <c r="QUW81"/>
      <c r="QUX81"/>
      <c r="QUY81"/>
      <c r="QUZ81"/>
      <c r="QVA81"/>
      <c r="QVB81"/>
      <c r="QVC81"/>
      <c r="QVD81"/>
      <c r="QVE81"/>
      <c r="QVF81"/>
      <c r="QVG81"/>
      <c r="QVH81"/>
      <c r="QVI81"/>
      <c r="QVJ81"/>
      <c r="QVK81"/>
      <c r="QVL81"/>
      <c r="QVM81"/>
      <c r="QVN81"/>
      <c r="QVO81"/>
      <c r="QVP81"/>
      <c r="QVQ81"/>
      <c r="QVR81"/>
      <c r="QVS81"/>
      <c r="QVT81"/>
      <c r="QVU81"/>
      <c r="QVV81"/>
      <c r="QVW81"/>
      <c r="QVX81"/>
      <c r="QVY81"/>
      <c r="QVZ81"/>
      <c r="QWA81"/>
      <c r="QWB81"/>
      <c r="QWC81"/>
      <c r="QWD81"/>
      <c r="QWE81"/>
      <c r="QWF81"/>
      <c r="QWG81"/>
      <c r="QWH81"/>
      <c r="QWI81"/>
      <c r="QWJ81"/>
      <c r="QWK81"/>
      <c r="QWL81"/>
      <c r="QWM81"/>
      <c r="QWN81"/>
      <c r="QWO81"/>
      <c r="QWP81"/>
      <c r="QWQ81"/>
      <c r="QWR81"/>
      <c r="QWS81"/>
      <c r="QWT81"/>
      <c r="QWU81"/>
      <c r="QWV81"/>
      <c r="QWW81"/>
      <c r="QWX81"/>
      <c r="QWY81"/>
      <c r="QWZ81"/>
      <c r="QXA81"/>
      <c r="QXB81"/>
      <c r="QXC81"/>
      <c r="QXD81"/>
      <c r="QXE81"/>
      <c r="QXF81"/>
      <c r="QXG81"/>
      <c r="QXH81"/>
      <c r="QXI81"/>
      <c r="QXJ81"/>
      <c r="QXK81"/>
      <c r="QXL81"/>
      <c r="QXM81"/>
      <c r="QXN81"/>
      <c r="QXO81"/>
      <c r="QXP81"/>
      <c r="QXQ81"/>
      <c r="QXR81"/>
      <c r="QXS81"/>
      <c r="QXT81"/>
      <c r="QXU81"/>
      <c r="QXV81"/>
      <c r="QXW81"/>
      <c r="QXX81"/>
      <c r="QXY81"/>
      <c r="QXZ81"/>
      <c r="QYA81"/>
      <c r="QYB81"/>
      <c r="QYC81"/>
      <c r="QYD81"/>
      <c r="QYE81"/>
      <c r="QYF81"/>
      <c r="QYG81"/>
      <c r="QYH81"/>
      <c r="QYI81"/>
      <c r="QYJ81"/>
      <c r="QYK81"/>
      <c r="QYL81"/>
      <c r="QYM81"/>
      <c r="QYN81"/>
      <c r="QYO81"/>
      <c r="QYP81"/>
      <c r="QYQ81"/>
      <c r="QYR81"/>
      <c r="QYS81"/>
      <c r="QYT81"/>
      <c r="QYU81"/>
      <c r="QYV81"/>
      <c r="QYW81"/>
      <c r="QYX81"/>
      <c r="QYY81"/>
      <c r="QYZ81"/>
      <c r="QZA81"/>
      <c r="QZB81"/>
      <c r="QZC81"/>
      <c r="QZD81"/>
      <c r="QZE81"/>
      <c r="QZF81"/>
      <c r="QZG81"/>
      <c r="QZH81"/>
      <c r="QZI81"/>
      <c r="QZJ81"/>
      <c r="QZK81"/>
      <c r="QZL81"/>
      <c r="QZM81"/>
      <c r="QZN81"/>
      <c r="QZO81"/>
      <c r="QZP81"/>
      <c r="QZQ81"/>
      <c r="QZR81"/>
      <c r="QZS81"/>
      <c r="QZT81"/>
      <c r="QZU81"/>
      <c r="QZV81"/>
      <c r="QZW81"/>
      <c r="QZX81"/>
      <c r="QZY81"/>
      <c r="QZZ81"/>
      <c r="RAA81"/>
      <c r="RAB81"/>
      <c r="RAC81"/>
      <c r="RAD81"/>
      <c r="RAE81"/>
      <c r="RAF81"/>
      <c r="RAG81"/>
      <c r="RAH81"/>
      <c r="RAI81"/>
      <c r="RAJ81"/>
      <c r="RAK81"/>
      <c r="RAL81"/>
      <c r="RAM81"/>
      <c r="RAN81"/>
      <c r="RAO81"/>
      <c r="RAP81"/>
      <c r="RAQ81"/>
      <c r="RAR81"/>
      <c r="RAS81"/>
      <c r="RAT81"/>
      <c r="RAU81"/>
      <c r="RAV81"/>
      <c r="RAW81"/>
      <c r="RAX81"/>
      <c r="RAY81"/>
      <c r="RAZ81"/>
      <c r="RBA81"/>
      <c r="RBB81"/>
      <c r="RBC81"/>
      <c r="RBD81"/>
      <c r="RBE81"/>
      <c r="RBF81"/>
      <c r="RBG81"/>
      <c r="RBH81"/>
      <c r="RBI81"/>
      <c r="RBJ81"/>
      <c r="RBK81"/>
      <c r="RBL81"/>
      <c r="RBM81"/>
      <c r="RBN81"/>
      <c r="RBO81"/>
      <c r="RBP81"/>
      <c r="RBQ81"/>
      <c r="RBR81"/>
      <c r="RBS81"/>
      <c r="RBT81"/>
      <c r="RBU81"/>
      <c r="RBV81"/>
      <c r="RBW81"/>
      <c r="RBX81"/>
      <c r="RBY81"/>
      <c r="RBZ81"/>
      <c r="RCA81"/>
      <c r="RCB81"/>
      <c r="RCC81"/>
      <c r="RCD81"/>
      <c r="RCE81"/>
      <c r="RCF81"/>
      <c r="RCG81"/>
      <c r="RCH81"/>
      <c r="RCI81"/>
      <c r="RCJ81"/>
      <c r="RCK81"/>
      <c r="RCL81"/>
      <c r="RCM81"/>
      <c r="RCN81"/>
      <c r="RCO81"/>
      <c r="RCP81"/>
      <c r="RCQ81"/>
      <c r="RCR81"/>
      <c r="RCS81"/>
      <c r="RCT81"/>
      <c r="RCU81"/>
      <c r="RCV81"/>
      <c r="RCW81"/>
      <c r="RCX81"/>
      <c r="RCY81"/>
      <c r="RCZ81"/>
      <c r="RDA81"/>
      <c r="RDB81"/>
      <c r="RDC81"/>
      <c r="RDD81"/>
      <c r="RDE81"/>
      <c r="RDF81"/>
      <c r="RDG81"/>
      <c r="RDH81"/>
      <c r="RDI81"/>
      <c r="RDJ81"/>
      <c r="RDK81"/>
      <c r="RDL81"/>
      <c r="RDM81"/>
      <c r="RDN81"/>
      <c r="RDO81"/>
      <c r="RDP81"/>
      <c r="RDQ81"/>
      <c r="RDR81"/>
      <c r="RDS81"/>
      <c r="RDT81"/>
      <c r="RDU81"/>
      <c r="RDV81"/>
      <c r="RDW81"/>
      <c r="RDX81"/>
      <c r="RDY81"/>
      <c r="RDZ81"/>
      <c r="REA81"/>
      <c r="REB81"/>
      <c r="REC81"/>
      <c r="RED81"/>
      <c r="REE81"/>
      <c r="REF81"/>
      <c r="REG81"/>
      <c r="REH81"/>
      <c r="REI81"/>
      <c r="REJ81"/>
      <c r="REK81"/>
      <c r="REL81"/>
      <c r="REM81"/>
      <c r="REN81"/>
      <c r="REO81"/>
      <c r="REP81"/>
      <c r="REQ81"/>
      <c r="RER81"/>
      <c r="RES81"/>
      <c r="RET81"/>
      <c r="REU81"/>
      <c r="REV81"/>
      <c r="REW81"/>
      <c r="REX81"/>
      <c r="REY81"/>
      <c r="REZ81"/>
      <c r="RFA81"/>
      <c r="RFB81"/>
      <c r="RFC81"/>
      <c r="RFD81"/>
      <c r="RFE81"/>
      <c r="RFF81"/>
      <c r="RFG81"/>
      <c r="RFH81"/>
      <c r="RFI81"/>
      <c r="RFJ81"/>
      <c r="RFK81"/>
      <c r="RFL81"/>
      <c r="RFM81"/>
      <c r="RFN81"/>
      <c r="RFO81"/>
      <c r="RFP81"/>
      <c r="RFQ81"/>
      <c r="RFR81"/>
      <c r="RFS81"/>
      <c r="RFT81"/>
      <c r="RFU81"/>
      <c r="RFV81"/>
      <c r="RFW81"/>
      <c r="RFX81"/>
      <c r="RFY81"/>
      <c r="RFZ81"/>
      <c r="RGA81"/>
      <c r="RGB81"/>
      <c r="RGC81"/>
      <c r="RGD81"/>
      <c r="RGE81"/>
      <c r="RGF81"/>
      <c r="RGG81"/>
      <c r="RGH81"/>
      <c r="RGI81"/>
      <c r="RGJ81"/>
      <c r="RGK81"/>
      <c r="RGL81"/>
      <c r="RGM81"/>
      <c r="RGN81"/>
      <c r="RGO81"/>
      <c r="RGP81"/>
      <c r="RGQ81"/>
      <c r="RGR81"/>
      <c r="RGS81"/>
      <c r="RGT81"/>
      <c r="RGU81"/>
      <c r="RGV81"/>
      <c r="RGW81"/>
      <c r="RGX81"/>
      <c r="RGY81"/>
      <c r="RGZ81"/>
      <c r="RHA81"/>
      <c r="RHB81"/>
      <c r="RHC81"/>
      <c r="RHD81"/>
      <c r="RHE81"/>
      <c r="RHF81"/>
      <c r="RHG81"/>
      <c r="RHH81"/>
      <c r="RHI81"/>
      <c r="RHJ81"/>
      <c r="RHK81"/>
      <c r="RHL81"/>
      <c r="RHM81"/>
      <c r="RHN81"/>
      <c r="RHO81"/>
      <c r="RHP81"/>
      <c r="RHQ81"/>
      <c r="RHR81"/>
      <c r="RHS81"/>
      <c r="RHT81"/>
      <c r="RHU81"/>
      <c r="RHV81"/>
      <c r="RHW81"/>
      <c r="RHX81"/>
      <c r="RHY81"/>
      <c r="RHZ81"/>
      <c r="RIA81"/>
      <c r="RIB81"/>
      <c r="RIC81"/>
      <c r="RID81"/>
      <c r="RIE81"/>
      <c r="RIF81"/>
      <c r="RIG81"/>
      <c r="RIH81"/>
      <c r="RII81"/>
      <c r="RIJ81"/>
      <c r="RIK81"/>
      <c r="RIL81"/>
      <c r="RIM81"/>
      <c r="RIN81"/>
      <c r="RIO81"/>
      <c r="RIP81"/>
      <c r="RIQ81"/>
      <c r="RIR81"/>
      <c r="RIS81"/>
      <c r="RIT81"/>
      <c r="RIU81"/>
      <c r="RIV81"/>
      <c r="RIW81"/>
      <c r="RIX81"/>
      <c r="RIY81"/>
      <c r="RIZ81"/>
      <c r="RJA81"/>
      <c r="RJB81"/>
      <c r="RJC81"/>
      <c r="RJD81"/>
      <c r="RJE81"/>
      <c r="RJF81"/>
      <c r="RJG81"/>
      <c r="RJH81"/>
      <c r="RJI81"/>
      <c r="RJJ81"/>
      <c r="RJK81"/>
      <c r="RJL81"/>
      <c r="RJM81"/>
      <c r="RJN81"/>
      <c r="RJO81"/>
      <c r="RJP81"/>
      <c r="RJQ81"/>
      <c r="RJR81"/>
      <c r="RJS81"/>
      <c r="RJT81"/>
      <c r="RJU81"/>
      <c r="RJV81"/>
      <c r="RJW81"/>
      <c r="RJX81"/>
      <c r="RJY81"/>
      <c r="RJZ81"/>
      <c r="RKA81"/>
      <c r="RKB81"/>
      <c r="RKC81"/>
      <c r="RKD81"/>
      <c r="RKE81"/>
      <c r="RKF81"/>
      <c r="RKG81"/>
      <c r="RKH81"/>
      <c r="RKI81"/>
      <c r="RKJ81"/>
      <c r="RKK81"/>
      <c r="RKL81"/>
      <c r="RKM81"/>
      <c r="RKN81"/>
      <c r="RKO81"/>
      <c r="RKP81"/>
      <c r="RKQ81"/>
      <c r="RKR81"/>
      <c r="RKS81"/>
      <c r="RKT81"/>
      <c r="RKU81"/>
      <c r="RKV81"/>
      <c r="RKW81"/>
      <c r="RKX81"/>
      <c r="RKY81"/>
      <c r="RKZ81"/>
      <c r="RLA81"/>
      <c r="RLB81"/>
      <c r="RLC81"/>
      <c r="RLD81"/>
      <c r="RLE81"/>
      <c r="RLF81"/>
      <c r="RLG81"/>
      <c r="RLH81"/>
      <c r="RLI81"/>
      <c r="RLJ81"/>
      <c r="RLK81"/>
      <c r="RLL81"/>
      <c r="RLM81"/>
      <c r="RLN81"/>
      <c r="RLO81"/>
      <c r="RLP81"/>
      <c r="RLQ81"/>
      <c r="RLR81"/>
      <c r="RLS81"/>
      <c r="RLT81"/>
      <c r="RLU81"/>
      <c r="RLV81"/>
      <c r="RLW81"/>
      <c r="RLX81"/>
      <c r="RLY81"/>
      <c r="RLZ81"/>
      <c r="RMA81"/>
      <c r="RMB81"/>
      <c r="RMC81"/>
      <c r="RMD81"/>
      <c r="RME81"/>
      <c r="RMF81"/>
      <c r="RMG81"/>
      <c r="RMH81"/>
      <c r="RMI81"/>
      <c r="RMJ81"/>
      <c r="RMK81"/>
      <c r="RML81"/>
      <c r="RMM81"/>
      <c r="RMN81"/>
      <c r="RMO81"/>
      <c r="RMP81"/>
      <c r="RMQ81"/>
      <c r="RMR81"/>
      <c r="RMS81"/>
      <c r="RMT81"/>
      <c r="RMU81"/>
      <c r="RMV81"/>
      <c r="RMW81"/>
      <c r="RMX81"/>
      <c r="RMY81"/>
      <c r="RMZ81"/>
      <c r="RNA81"/>
      <c r="RNB81"/>
      <c r="RNC81"/>
      <c r="RND81"/>
      <c r="RNE81"/>
      <c r="RNF81"/>
      <c r="RNG81"/>
      <c r="RNH81"/>
      <c r="RNI81"/>
      <c r="RNJ81"/>
      <c r="RNK81"/>
      <c r="RNL81"/>
      <c r="RNM81"/>
      <c r="RNN81"/>
      <c r="RNO81"/>
      <c r="RNP81"/>
      <c r="RNQ81"/>
      <c r="RNR81"/>
      <c r="RNS81"/>
      <c r="RNT81"/>
      <c r="RNU81"/>
      <c r="RNV81"/>
      <c r="RNW81"/>
      <c r="RNX81"/>
      <c r="RNY81"/>
      <c r="RNZ81"/>
      <c r="ROA81"/>
      <c r="ROB81"/>
      <c r="ROC81"/>
      <c r="ROD81"/>
      <c r="ROE81"/>
      <c r="ROF81"/>
      <c r="ROG81"/>
      <c r="ROH81"/>
      <c r="ROI81"/>
      <c r="ROJ81"/>
      <c r="ROK81"/>
      <c r="ROL81"/>
      <c r="ROM81"/>
      <c r="RON81"/>
      <c r="ROO81"/>
      <c r="ROP81"/>
      <c r="ROQ81"/>
      <c r="ROR81"/>
      <c r="ROS81"/>
      <c r="ROT81"/>
      <c r="ROU81"/>
      <c r="ROV81"/>
      <c r="ROW81"/>
      <c r="ROX81"/>
      <c r="ROY81"/>
      <c r="ROZ81"/>
      <c r="RPA81"/>
      <c r="RPB81"/>
      <c r="RPC81"/>
      <c r="RPD81"/>
      <c r="RPE81"/>
      <c r="RPF81"/>
      <c r="RPG81"/>
      <c r="RPH81"/>
      <c r="RPI81"/>
      <c r="RPJ81"/>
      <c r="RPK81"/>
      <c r="RPL81"/>
      <c r="RPM81"/>
      <c r="RPN81"/>
      <c r="RPO81"/>
      <c r="RPP81"/>
      <c r="RPQ81"/>
      <c r="RPR81"/>
      <c r="RPS81"/>
      <c r="RPT81"/>
      <c r="RPU81"/>
      <c r="RPV81"/>
      <c r="RPW81"/>
      <c r="RPX81"/>
      <c r="RPY81"/>
      <c r="RPZ81"/>
      <c r="RQA81"/>
      <c r="RQB81"/>
      <c r="RQC81"/>
      <c r="RQD81"/>
      <c r="RQE81"/>
      <c r="RQF81"/>
      <c r="RQG81"/>
      <c r="RQH81"/>
      <c r="RQI81"/>
      <c r="RQJ81"/>
      <c r="RQK81"/>
      <c r="RQL81"/>
      <c r="RQM81"/>
      <c r="RQN81"/>
      <c r="RQO81"/>
      <c r="RQP81"/>
      <c r="RQQ81"/>
      <c r="RQR81"/>
      <c r="RQS81"/>
      <c r="RQT81"/>
      <c r="RQU81"/>
      <c r="RQV81"/>
      <c r="RQW81"/>
      <c r="RQX81"/>
      <c r="RQY81"/>
      <c r="RQZ81"/>
      <c r="RRA81"/>
      <c r="RRB81"/>
      <c r="RRC81"/>
      <c r="RRD81"/>
      <c r="RRE81"/>
      <c r="RRF81"/>
      <c r="RRG81"/>
      <c r="RRH81"/>
      <c r="RRI81"/>
      <c r="RRJ81"/>
      <c r="RRK81"/>
      <c r="RRL81"/>
      <c r="RRM81"/>
      <c r="RRN81"/>
      <c r="RRO81"/>
      <c r="RRP81"/>
      <c r="RRQ81"/>
      <c r="RRR81"/>
      <c r="RRS81"/>
      <c r="RRT81"/>
      <c r="RRU81"/>
      <c r="RRV81"/>
      <c r="RRW81"/>
      <c r="RRX81"/>
      <c r="RRY81"/>
      <c r="RRZ81"/>
      <c r="RSA81"/>
      <c r="RSB81"/>
      <c r="RSC81"/>
      <c r="RSD81"/>
      <c r="RSE81"/>
      <c r="RSF81"/>
      <c r="RSG81"/>
      <c r="RSH81"/>
      <c r="RSI81"/>
      <c r="RSJ81"/>
      <c r="RSK81"/>
      <c r="RSL81"/>
      <c r="RSM81"/>
      <c r="RSN81"/>
      <c r="RSO81"/>
      <c r="RSP81"/>
      <c r="RSQ81"/>
      <c r="RSR81"/>
      <c r="RSS81"/>
      <c r="RST81"/>
      <c r="RSU81"/>
      <c r="RSV81"/>
      <c r="RSW81"/>
      <c r="RSX81"/>
      <c r="RSY81"/>
      <c r="RSZ81"/>
      <c r="RTA81"/>
      <c r="RTB81"/>
      <c r="RTC81"/>
      <c r="RTD81"/>
      <c r="RTE81"/>
      <c r="RTF81"/>
      <c r="RTG81"/>
      <c r="RTH81"/>
      <c r="RTI81"/>
      <c r="RTJ81"/>
      <c r="RTK81"/>
      <c r="RTL81"/>
      <c r="RTM81"/>
      <c r="RTN81"/>
      <c r="RTO81"/>
      <c r="RTP81"/>
      <c r="RTQ81"/>
      <c r="RTR81"/>
      <c r="RTS81"/>
      <c r="RTT81"/>
      <c r="RTU81"/>
      <c r="RTV81"/>
      <c r="RTW81"/>
      <c r="RTX81"/>
      <c r="RTY81"/>
      <c r="RTZ81"/>
      <c r="RUA81"/>
      <c r="RUB81"/>
      <c r="RUC81"/>
      <c r="RUD81"/>
      <c r="RUE81"/>
      <c r="RUF81"/>
      <c r="RUG81"/>
      <c r="RUH81"/>
      <c r="RUI81"/>
      <c r="RUJ81"/>
      <c r="RUK81"/>
      <c r="RUL81"/>
      <c r="RUM81"/>
      <c r="RUN81"/>
      <c r="RUO81"/>
      <c r="RUP81"/>
      <c r="RUQ81"/>
      <c r="RUR81"/>
      <c r="RUS81"/>
      <c r="RUT81"/>
      <c r="RUU81"/>
      <c r="RUV81"/>
      <c r="RUW81"/>
      <c r="RUX81"/>
      <c r="RUY81"/>
      <c r="RUZ81"/>
      <c r="RVA81"/>
      <c r="RVB81"/>
      <c r="RVC81"/>
      <c r="RVD81"/>
      <c r="RVE81"/>
      <c r="RVF81"/>
      <c r="RVG81"/>
      <c r="RVH81"/>
      <c r="RVI81"/>
      <c r="RVJ81"/>
      <c r="RVK81"/>
      <c r="RVL81"/>
      <c r="RVM81"/>
      <c r="RVN81"/>
      <c r="RVO81"/>
      <c r="RVP81"/>
      <c r="RVQ81"/>
      <c r="RVR81"/>
      <c r="RVS81"/>
      <c r="RVT81"/>
      <c r="RVU81"/>
      <c r="RVV81"/>
      <c r="RVW81"/>
      <c r="RVX81"/>
      <c r="RVY81"/>
      <c r="RVZ81"/>
      <c r="RWA81"/>
      <c r="RWB81"/>
      <c r="RWC81"/>
      <c r="RWD81"/>
      <c r="RWE81"/>
      <c r="RWF81"/>
      <c r="RWG81"/>
      <c r="RWH81"/>
      <c r="RWI81"/>
      <c r="RWJ81"/>
      <c r="RWK81"/>
      <c r="RWL81"/>
      <c r="RWM81"/>
      <c r="RWN81"/>
      <c r="RWO81"/>
      <c r="RWP81"/>
      <c r="RWQ81"/>
      <c r="RWR81"/>
      <c r="RWS81"/>
      <c r="RWT81"/>
      <c r="RWU81"/>
      <c r="RWV81"/>
      <c r="RWW81"/>
      <c r="RWX81"/>
      <c r="RWY81"/>
      <c r="RWZ81"/>
      <c r="RXA81"/>
      <c r="RXB81"/>
      <c r="RXC81"/>
      <c r="RXD81"/>
      <c r="RXE81"/>
      <c r="RXF81"/>
      <c r="RXG81"/>
      <c r="RXH81"/>
      <c r="RXI81"/>
      <c r="RXJ81"/>
      <c r="RXK81"/>
      <c r="RXL81"/>
      <c r="RXM81"/>
      <c r="RXN81"/>
      <c r="RXO81"/>
      <c r="RXP81"/>
      <c r="RXQ81"/>
      <c r="RXR81"/>
      <c r="RXS81"/>
      <c r="RXT81"/>
      <c r="RXU81"/>
      <c r="RXV81"/>
      <c r="RXW81"/>
      <c r="RXX81"/>
      <c r="RXY81"/>
      <c r="RXZ81"/>
      <c r="RYA81"/>
      <c r="RYB81"/>
      <c r="RYC81"/>
      <c r="RYD81"/>
      <c r="RYE81"/>
      <c r="RYF81"/>
      <c r="RYG81"/>
      <c r="RYH81"/>
      <c r="RYI81"/>
      <c r="RYJ81"/>
      <c r="RYK81"/>
      <c r="RYL81"/>
      <c r="RYM81"/>
      <c r="RYN81"/>
      <c r="RYO81"/>
      <c r="RYP81"/>
      <c r="RYQ81"/>
      <c r="RYR81"/>
      <c r="RYS81"/>
      <c r="RYT81"/>
      <c r="RYU81"/>
      <c r="RYV81"/>
      <c r="RYW81"/>
      <c r="RYX81"/>
      <c r="RYY81"/>
      <c r="RYZ81"/>
      <c r="RZA81"/>
      <c r="RZB81"/>
      <c r="RZC81"/>
      <c r="RZD81"/>
      <c r="RZE81"/>
      <c r="RZF81"/>
      <c r="RZG81"/>
      <c r="RZH81"/>
      <c r="RZI81"/>
      <c r="RZJ81"/>
      <c r="RZK81"/>
      <c r="RZL81"/>
      <c r="RZM81"/>
      <c r="RZN81"/>
      <c r="RZO81"/>
      <c r="RZP81"/>
      <c r="RZQ81"/>
      <c r="RZR81"/>
      <c r="RZS81"/>
      <c r="RZT81"/>
      <c r="RZU81"/>
      <c r="RZV81"/>
      <c r="RZW81"/>
      <c r="RZX81"/>
      <c r="RZY81"/>
      <c r="RZZ81"/>
      <c r="SAA81"/>
      <c r="SAB81"/>
      <c r="SAC81"/>
      <c r="SAD81"/>
      <c r="SAE81"/>
      <c r="SAF81"/>
      <c r="SAG81"/>
      <c r="SAH81"/>
      <c r="SAI81"/>
      <c r="SAJ81"/>
      <c r="SAK81"/>
      <c r="SAL81"/>
      <c r="SAM81"/>
      <c r="SAN81"/>
      <c r="SAO81"/>
      <c r="SAP81"/>
      <c r="SAQ81"/>
      <c r="SAR81"/>
      <c r="SAS81"/>
      <c r="SAT81"/>
      <c r="SAU81"/>
      <c r="SAV81"/>
      <c r="SAW81"/>
      <c r="SAX81"/>
      <c r="SAY81"/>
      <c r="SAZ81"/>
      <c r="SBA81"/>
      <c r="SBB81"/>
      <c r="SBC81"/>
      <c r="SBD81"/>
      <c r="SBE81"/>
      <c r="SBF81"/>
      <c r="SBG81"/>
      <c r="SBH81"/>
      <c r="SBI81"/>
      <c r="SBJ81"/>
      <c r="SBK81"/>
      <c r="SBL81"/>
      <c r="SBM81"/>
      <c r="SBN81"/>
      <c r="SBO81"/>
      <c r="SBP81"/>
      <c r="SBQ81"/>
      <c r="SBR81"/>
      <c r="SBS81"/>
      <c r="SBT81"/>
      <c r="SBU81"/>
      <c r="SBV81"/>
      <c r="SBW81"/>
      <c r="SBX81"/>
      <c r="SBY81"/>
      <c r="SBZ81"/>
      <c r="SCA81"/>
      <c r="SCB81"/>
      <c r="SCC81"/>
      <c r="SCD81"/>
      <c r="SCE81"/>
      <c r="SCF81"/>
      <c r="SCG81"/>
      <c r="SCH81"/>
      <c r="SCI81"/>
      <c r="SCJ81"/>
      <c r="SCK81"/>
      <c r="SCL81"/>
      <c r="SCM81"/>
      <c r="SCN81"/>
      <c r="SCO81"/>
      <c r="SCP81"/>
      <c r="SCQ81"/>
      <c r="SCR81"/>
      <c r="SCS81"/>
      <c r="SCT81"/>
      <c r="SCU81"/>
      <c r="SCV81"/>
      <c r="SCW81"/>
      <c r="SCX81"/>
      <c r="SCY81"/>
      <c r="SCZ81"/>
      <c r="SDA81"/>
      <c r="SDB81"/>
      <c r="SDC81"/>
      <c r="SDD81"/>
      <c r="SDE81"/>
      <c r="SDF81"/>
      <c r="SDG81"/>
      <c r="SDH81"/>
      <c r="SDI81"/>
      <c r="SDJ81"/>
      <c r="SDK81"/>
      <c r="SDL81"/>
      <c r="SDM81"/>
      <c r="SDN81"/>
      <c r="SDO81"/>
      <c r="SDP81"/>
      <c r="SDQ81"/>
      <c r="SDR81"/>
      <c r="SDS81"/>
      <c r="SDT81"/>
      <c r="SDU81"/>
      <c r="SDV81"/>
      <c r="SDW81"/>
      <c r="SDX81"/>
      <c r="SDY81"/>
      <c r="SDZ81"/>
      <c r="SEA81"/>
      <c r="SEB81"/>
      <c r="SEC81"/>
      <c r="SED81"/>
      <c r="SEE81"/>
      <c r="SEF81"/>
      <c r="SEG81"/>
      <c r="SEH81"/>
      <c r="SEI81"/>
      <c r="SEJ81"/>
      <c r="SEK81"/>
      <c r="SEL81"/>
      <c r="SEM81"/>
      <c r="SEN81"/>
      <c r="SEO81"/>
      <c r="SEP81"/>
      <c r="SEQ81"/>
      <c r="SER81"/>
      <c r="SES81"/>
      <c r="SET81"/>
      <c r="SEU81"/>
      <c r="SEV81"/>
      <c r="SEW81"/>
      <c r="SEX81"/>
      <c r="SEY81"/>
      <c r="SEZ81"/>
      <c r="SFA81"/>
      <c r="SFB81"/>
      <c r="SFC81"/>
      <c r="SFD81"/>
      <c r="SFE81"/>
      <c r="SFF81"/>
      <c r="SFG81"/>
      <c r="SFH81"/>
      <c r="SFI81"/>
      <c r="SFJ81"/>
      <c r="SFK81"/>
      <c r="SFL81"/>
      <c r="SFM81"/>
      <c r="SFN81"/>
      <c r="SFO81"/>
      <c r="SFP81"/>
      <c r="SFQ81"/>
      <c r="SFR81"/>
      <c r="SFS81"/>
      <c r="SFT81"/>
      <c r="SFU81"/>
      <c r="SFV81"/>
      <c r="SFW81"/>
      <c r="SFX81"/>
      <c r="SFY81"/>
      <c r="SFZ81"/>
      <c r="SGA81"/>
      <c r="SGB81"/>
      <c r="SGC81"/>
      <c r="SGD81"/>
      <c r="SGE81"/>
      <c r="SGF81"/>
      <c r="SGG81"/>
      <c r="SGH81"/>
      <c r="SGI81"/>
      <c r="SGJ81"/>
      <c r="SGK81"/>
      <c r="SGL81"/>
      <c r="SGM81"/>
      <c r="SGN81"/>
      <c r="SGO81"/>
      <c r="SGP81"/>
      <c r="SGQ81"/>
      <c r="SGR81"/>
      <c r="SGS81"/>
      <c r="SGT81"/>
      <c r="SGU81"/>
      <c r="SGV81"/>
      <c r="SGW81"/>
      <c r="SGX81"/>
      <c r="SGY81"/>
      <c r="SGZ81"/>
      <c r="SHA81"/>
      <c r="SHB81"/>
      <c r="SHC81"/>
      <c r="SHD81"/>
      <c r="SHE81"/>
      <c r="SHF81"/>
      <c r="SHG81"/>
      <c r="SHH81"/>
      <c r="SHI81"/>
      <c r="SHJ81"/>
      <c r="SHK81"/>
      <c r="SHL81"/>
      <c r="SHM81"/>
      <c r="SHN81"/>
      <c r="SHO81"/>
      <c r="SHP81"/>
      <c r="SHQ81"/>
      <c r="SHR81"/>
      <c r="SHS81"/>
      <c r="SHT81"/>
      <c r="SHU81"/>
      <c r="SHV81"/>
      <c r="SHW81"/>
      <c r="SHX81"/>
      <c r="SHY81"/>
      <c r="SHZ81"/>
      <c r="SIA81"/>
      <c r="SIB81"/>
      <c r="SIC81"/>
      <c r="SID81"/>
      <c r="SIE81"/>
      <c r="SIF81"/>
      <c r="SIG81"/>
      <c r="SIH81"/>
      <c r="SII81"/>
      <c r="SIJ81"/>
      <c r="SIK81"/>
      <c r="SIL81"/>
      <c r="SIM81"/>
      <c r="SIN81"/>
      <c r="SIO81"/>
      <c r="SIP81"/>
      <c r="SIQ81"/>
      <c r="SIR81"/>
      <c r="SIS81"/>
      <c r="SIT81"/>
      <c r="SIU81"/>
      <c r="SIV81"/>
      <c r="SIW81"/>
      <c r="SIX81"/>
      <c r="SIY81"/>
      <c r="SIZ81"/>
      <c r="SJA81"/>
      <c r="SJB81"/>
      <c r="SJC81"/>
      <c r="SJD81"/>
      <c r="SJE81"/>
      <c r="SJF81"/>
      <c r="SJG81"/>
      <c r="SJH81"/>
      <c r="SJI81"/>
      <c r="SJJ81"/>
      <c r="SJK81"/>
      <c r="SJL81"/>
      <c r="SJM81"/>
      <c r="SJN81"/>
      <c r="SJO81"/>
      <c r="SJP81"/>
      <c r="SJQ81"/>
      <c r="SJR81"/>
      <c r="SJS81"/>
      <c r="SJT81"/>
      <c r="SJU81"/>
      <c r="SJV81"/>
      <c r="SJW81"/>
      <c r="SJX81"/>
      <c r="SJY81"/>
      <c r="SJZ81"/>
      <c r="SKA81"/>
      <c r="SKB81"/>
      <c r="SKC81"/>
      <c r="SKD81"/>
      <c r="SKE81"/>
      <c r="SKF81"/>
      <c r="SKG81"/>
      <c r="SKH81"/>
      <c r="SKI81"/>
      <c r="SKJ81"/>
      <c r="SKK81"/>
      <c r="SKL81"/>
      <c r="SKM81"/>
      <c r="SKN81"/>
      <c r="SKO81"/>
      <c r="SKP81"/>
      <c r="SKQ81"/>
      <c r="SKR81"/>
      <c r="SKS81"/>
      <c r="SKT81"/>
      <c r="SKU81"/>
      <c r="SKV81"/>
      <c r="SKW81"/>
      <c r="SKX81"/>
      <c r="SKY81"/>
      <c r="SKZ81"/>
      <c r="SLA81"/>
      <c r="SLB81"/>
      <c r="SLC81"/>
      <c r="SLD81"/>
      <c r="SLE81"/>
      <c r="SLF81"/>
      <c r="SLG81"/>
      <c r="SLH81"/>
      <c r="SLI81"/>
      <c r="SLJ81"/>
      <c r="SLK81"/>
      <c r="SLL81"/>
      <c r="SLM81"/>
      <c r="SLN81"/>
      <c r="SLO81"/>
      <c r="SLP81"/>
      <c r="SLQ81"/>
      <c r="SLR81"/>
      <c r="SLS81"/>
      <c r="SLT81"/>
      <c r="SLU81"/>
      <c r="SLV81"/>
      <c r="SLW81"/>
      <c r="SLX81"/>
      <c r="SLY81"/>
      <c r="SLZ81"/>
      <c r="SMA81"/>
      <c r="SMB81"/>
      <c r="SMC81"/>
      <c r="SMD81"/>
      <c r="SME81"/>
      <c r="SMF81"/>
      <c r="SMG81"/>
      <c r="SMH81"/>
      <c r="SMI81"/>
      <c r="SMJ81"/>
      <c r="SMK81"/>
      <c r="SML81"/>
      <c r="SMM81"/>
      <c r="SMN81"/>
      <c r="SMO81"/>
      <c r="SMP81"/>
      <c r="SMQ81"/>
      <c r="SMR81"/>
      <c r="SMS81"/>
      <c r="SMT81"/>
      <c r="SMU81"/>
      <c r="SMV81"/>
      <c r="SMW81"/>
      <c r="SMX81"/>
      <c r="SMY81"/>
      <c r="SMZ81"/>
      <c r="SNA81"/>
      <c r="SNB81"/>
      <c r="SNC81"/>
      <c r="SND81"/>
      <c r="SNE81"/>
      <c r="SNF81"/>
      <c r="SNG81"/>
      <c r="SNH81"/>
      <c r="SNI81"/>
      <c r="SNJ81"/>
      <c r="SNK81"/>
      <c r="SNL81"/>
      <c r="SNM81"/>
      <c r="SNN81"/>
      <c r="SNO81"/>
      <c r="SNP81"/>
      <c r="SNQ81"/>
      <c r="SNR81"/>
      <c r="SNS81"/>
      <c r="SNT81"/>
      <c r="SNU81"/>
      <c r="SNV81"/>
      <c r="SNW81"/>
      <c r="SNX81"/>
      <c r="SNY81"/>
      <c r="SNZ81"/>
      <c r="SOA81"/>
      <c r="SOB81"/>
      <c r="SOC81"/>
      <c r="SOD81"/>
      <c r="SOE81"/>
      <c r="SOF81"/>
      <c r="SOG81"/>
      <c r="SOH81"/>
      <c r="SOI81"/>
      <c r="SOJ81"/>
      <c r="SOK81"/>
      <c r="SOL81"/>
      <c r="SOM81"/>
      <c r="SON81"/>
      <c r="SOO81"/>
      <c r="SOP81"/>
      <c r="SOQ81"/>
      <c r="SOR81"/>
      <c r="SOS81"/>
      <c r="SOT81"/>
      <c r="SOU81"/>
      <c r="SOV81"/>
      <c r="SOW81"/>
      <c r="SOX81"/>
      <c r="SOY81"/>
      <c r="SOZ81"/>
      <c r="SPA81"/>
      <c r="SPB81"/>
      <c r="SPC81"/>
      <c r="SPD81"/>
      <c r="SPE81"/>
      <c r="SPF81"/>
      <c r="SPG81"/>
      <c r="SPH81"/>
      <c r="SPI81"/>
      <c r="SPJ81"/>
      <c r="SPK81"/>
      <c r="SPL81"/>
      <c r="SPM81"/>
      <c r="SPN81"/>
      <c r="SPO81"/>
      <c r="SPP81"/>
      <c r="SPQ81"/>
      <c r="SPR81"/>
      <c r="SPS81"/>
      <c r="SPT81"/>
      <c r="SPU81"/>
      <c r="SPV81"/>
      <c r="SPW81"/>
      <c r="SPX81"/>
      <c r="SPY81"/>
      <c r="SPZ81"/>
      <c r="SQA81"/>
      <c r="SQB81"/>
      <c r="SQC81"/>
      <c r="SQD81"/>
      <c r="SQE81"/>
      <c r="SQF81"/>
      <c r="SQG81"/>
      <c r="SQH81"/>
      <c r="SQI81"/>
      <c r="SQJ81"/>
      <c r="SQK81"/>
      <c r="SQL81"/>
      <c r="SQM81"/>
      <c r="SQN81"/>
      <c r="SQO81"/>
      <c r="SQP81"/>
      <c r="SQQ81"/>
      <c r="SQR81"/>
      <c r="SQS81"/>
      <c r="SQT81"/>
      <c r="SQU81"/>
      <c r="SQV81"/>
      <c r="SQW81"/>
      <c r="SQX81"/>
      <c r="SQY81"/>
      <c r="SQZ81"/>
      <c r="SRA81"/>
      <c r="SRB81"/>
      <c r="SRC81"/>
      <c r="SRD81"/>
      <c r="SRE81"/>
      <c r="SRF81"/>
      <c r="SRG81"/>
      <c r="SRH81"/>
      <c r="SRI81"/>
      <c r="SRJ81"/>
      <c r="SRK81"/>
      <c r="SRL81"/>
      <c r="SRM81"/>
      <c r="SRN81"/>
      <c r="SRO81"/>
      <c r="SRP81"/>
      <c r="SRQ81"/>
      <c r="SRR81"/>
      <c r="SRS81"/>
      <c r="SRT81"/>
      <c r="SRU81"/>
      <c r="SRV81"/>
      <c r="SRW81"/>
      <c r="SRX81"/>
      <c r="SRY81"/>
      <c r="SRZ81"/>
      <c r="SSA81"/>
      <c r="SSB81"/>
      <c r="SSC81"/>
      <c r="SSD81"/>
      <c r="SSE81"/>
      <c r="SSF81"/>
      <c r="SSG81"/>
      <c r="SSH81"/>
      <c r="SSI81"/>
      <c r="SSJ81"/>
      <c r="SSK81"/>
      <c r="SSL81"/>
      <c r="SSM81"/>
      <c r="SSN81"/>
      <c r="SSO81"/>
      <c r="SSP81"/>
      <c r="SSQ81"/>
      <c r="SSR81"/>
      <c r="SSS81"/>
      <c r="SST81"/>
      <c r="SSU81"/>
      <c r="SSV81"/>
      <c r="SSW81"/>
      <c r="SSX81"/>
      <c r="SSY81"/>
      <c r="SSZ81"/>
      <c r="STA81"/>
      <c r="STB81"/>
      <c r="STC81"/>
      <c r="STD81"/>
      <c r="STE81"/>
      <c r="STF81"/>
      <c r="STG81"/>
      <c r="STH81"/>
      <c r="STI81"/>
      <c r="STJ81"/>
      <c r="STK81"/>
      <c r="STL81"/>
      <c r="STM81"/>
      <c r="STN81"/>
      <c r="STO81"/>
      <c r="STP81"/>
      <c r="STQ81"/>
      <c r="STR81"/>
      <c r="STS81"/>
      <c r="STT81"/>
      <c r="STU81"/>
      <c r="STV81"/>
      <c r="STW81"/>
      <c r="STX81"/>
      <c r="STY81"/>
      <c r="STZ81"/>
      <c r="SUA81"/>
      <c r="SUB81"/>
      <c r="SUC81"/>
      <c r="SUD81"/>
      <c r="SUE81"/>
      <c r="SUF81"/>
      <c r="SUG81"/>
      <c r="SUH81"/>
      <c r="SUI81"/>
      <c r="SUJ81"/>
      <c r="SUK81"/>
      <c r="SUL81"/>
      <c r="SUM81"/>
      <c r="SUN81"/>
      <c r="SUO81"/>
      <c r="SUP81"/>
      <c r="SUQ81"/>
      <c r="SUR81"/>
      <c r="SUS81"/>
      <c r="SUT81"/>
      <c r="SUU81"/>
      <c r="SUV81"/>
      <c r="SUW81"/>
      <c r="SUX81"/>
      <c r="SUY81"/>
      <c r="SUZ81"/>
      <c r="SVA81"/>
      <c r="SVB81"/>
      <c r="SVC81"/>
      <c r="SVD81"/>
      <c r="SVE81"/>
      <c r="SVF81"/>
      <c r="SVG81"/>
      <c r="SVH81"/>
      <c r="SVI81"/>
      <c r="SVJ81"/>
      <c r="SVK81"/>
      <c r="SVL81"/>
      <c r="SVM81"/>
      <c r="SVN81"/>
      <c r="SVO81"/>
      <c r="SVP81"/>
      <c r="SVQ81"/>
      <c r="SVR81"/>
      <c r="SVS81"/>
      <c r="SVT81"/>
      <c r="SVU81"/>
      <c r="SVV81"/>
      <c r="SVW81"/>
      <c r="SVX81"/>
      <c r="SVY81"/>
      <c r="SVZ81"/>
      <c r="SWA81"/>
      <c r="SWB81"/>
      <c r="SWC81"/>
      <c r="SWD81"/>
      <c r="SWE81"/>
      <c r="SWF81"/>
      <c r="SWG81"/>
      <c r="SWH81"/>
      <c r="SWI81"/>
      <c r="SWJ81"/>
      <c r="SWK81"/>
      <c r="SWL81"/>
      <c r="SWM81"/>
      <c r="SWN81"/>
      <c r="SWO81"/>
      <c r="SWP81"/>
      <c r="SWQ81"/>
      <c r="SWR81"/>
      <c r="SWS81"/>
      <c r="SWT81"/>
      <c r="SWU81"/>
      <c r="SWV81"/>
      <c r="SWW81"/>
      <c r="SWX81"/>
      <c r="SWY81"/>
      <c r="SWZ81"/>
      <c r="SXA81"/>
      <c r="SXB81"/>
      <c r="SXC81"/>
      <c r="SXD81"/>
      <c r="SXE81"/>
      <c r="SXF81"/>
      <c r="SXG81"/>
      <c r="SXH81"/>
      <c r="SXI81"/>
      <c r="SXJ81"/>
      <c r="SXK81"/>
      <c r="SXL81"/>
      <c r="SXM81"/>
      <c r="SXN81"/>
      <c r="SXO81"/>
      <c r="SXP81"/>
      <c r="SXQ81"/>
      <c r="SXR81"/>
      <c r="SXS81"/>
      <c r="SXT81"/>
      <c r="SXU81"/>
      <c r="SXV81"/>
      <c r="SXW81"/>
      <c r="SXX81"/>
      <c r="SXY81"/>
      <c r="SXZ81"/>
      <c r="SYA81"/>
      <c r="SYB81"/>
      <c r="SYC81"/>
      <c r="SYD81"/>
      <c r="SYE81"/>
      <c r="SYF81"/>
      <c r="SYG81"/>
      <c r="SYH81"/>
      <c r="SYI81"/>
      <c r="SYJ81"/>
      <c r="SYK81"/>
      <c r="SYL81"/>
      <c r="SYM81"/>
      <c r="SYN81"/>
      <c r="SYO81"/>
      <c r="SYP81"/>
      <c r="SYQ81"/>
      <c r="SYR81"/>
      <c r="SYS81"/>
      <c r="SYT81"/>
      <c r="SYU81"/>
      <c r="SYV81"/>
      <c r="SYW81"/>
      <c r="SYX81"/>
      <c r="SYY81"/>
      <c r="SYZ81"/>
      <c r="SZA81"/>
      <c r="SZB81"/>
      <c r="SZC81"/>
      <c r="SZD81"/>
      <c r="SZE81"/>
      <c r="SZF81"/>
      <c r="SZG81"/>
      <c r="SZH81"/>
      <c r="SZI81"/>
      <c r="SZJ81"/>
      <c r="SZK81"/>
      <c r="SZL81"/>
      <c r="SZM81"/>
      <c r="SZN81"/>
      <c r="SZO81"/>
      <c r="SZP81"/>
      <c r="SZQ81"/>
      <c r="SZR81"/>
      <c r="SZS81"/>
      <c r="SZT81"/>
      <c r="SZU81"/>
      <c r="SZV81"/>
      <c r="SZW81"/>
      <c r="SZX81"/>
      <c r="SZY81"/>
      <c r="SZZ81"/>
      <c r="TAA81"/>
      <c r="TAB81"/>
      <c r="TAC81"/>
      <c r="TAD81"/>
      <c r="TAE81"/>
      <c r="TAF81"/>
      <c r="TAG81"/>
      <c r="TAH81"/>
      <c r="TAI81"/>
      <c r="TAJ81"/>
      <c r="TAK81"/>
      <c r="TAL81"/>
      <c r="TAM81"/>
      <c r="TAN81"/>
      <c r="TAO81"/>
      <c r="TAP81"/>
      <c r="TAQ81"/>
      <c r="TAR81"/>
      <c r="TAS81"/>
      <c r="TAT81"/>
      <c r="TAU81"/>
      <c r="TAV81"/>
      <c r="TAW81"/>
      <c r="TAX81"/>
      <c r="TAY81"/>
      <c r="TAZ81"/>
      <c r="TBA81"/>
      <c r="TBB81"/>
      <c r="TBC81"/>
      <c r="TBD81"/>
      <c r="TBE81"/>
      <c r="TBF81"/>
      <c r="TBG81"/>
      <c r="TBH81"/>
      <c r="TBI81"/>
      <c r="TBJ81"/>
      <c r="TBK81"/>
      <c r="TBL81"/>
      <c r="TBM81"/>
      <c r="TBN81"/>
      <c r="TBO81"/>
      <c r="TBP81"/>
      <c r="TBQ81"/>
      <c r="TBR81"/>
      <c r="TBS81"/>
      <c r="TBT81"/>
      <c r="TBU81"/>
      <c r="TBV81"/>
      <c r="TBW81"/>
      <c r="TBX81"/>
      <c r="TBY81"/>
      <c r="TBZ81"/>
      <c r="TCA81"/>
      <c r="TCB81"/>
      <c r="TCC81"/>
      <c r="TCD81"/>
      <c r="TCE81"/>
      <c r="TCF81"/>
      <c r="TCG81"/>
      <c r="TCH81"/>
      <c r="TCI81"/>
      <c r="TCJ81"/>
      <c r="TCK81"/>
      <c r="TCL81"/>
      <c r="TCM81"/>
      <c r="TCN81"/>
      <c r="TCO81"/>
      <c r="TCP81"/>
      <c r="TCQ81"/>
      <c r="TCR81"/>
      <c r="TCS81"/>
      <c r="TCT81"/>
      <c r="TCU81"/>
      <c r="TCV81"/>
      <c r="TCW81"/>
      <c r="TCX81"/>
      <c r="TCY81"/>
      <c r="TCZ81"/>
      <c r="TDA81"/>
      <c r="TDB81"/>
      <c r="TDC81"/>
      <c r="TDD81"/>
      <c r="TDE81"/>
      <c r="TDF81"/>
      <c r="TDG81"/>
      <c r="TDH81"/>
      <c r="TDI81"/>
      <c r="TDJ81"/>
      <c r="TDK81"/>
      <c r="TDL81"/>
      <c r="TDM81"/>
      <c r="TDN81"/>
      <c r="TDO81"/>
      <c r="TDP81"/>
      <c r="TDQ81"/>
      <c r="TDR81"/>
      <c r="TDS81"/>
      <c r="TDT81"/>
      <c r="TDU81"/>
      <c r="TDV81"/>
      <c r="TDW81"/>
      <c r="TDX81"/>
      <c r="TDY81"/>
      <c r="TDZ81"/>
      <c r="TEA81"/>
      <c r="TEB81"/>
      <c r="TEC81"/>
      <c r="TED81"/>
      <c r="TEE81"/>
      <c r="TEF81"/>
      <c r="TEG81"/>
      <c r="TEH81"/>
      <c r="TEI81"/>
      <c r="TEJ81"/>
      <c r="TEK81"/>
      <c r="TEL81"/>
      <c r="TEM81"/>
      <c r="TEN81"/>
      <c r="TEO81"/>
      <c r="TEP81"/>
      <c r="TEQ81"/>
      <c r="TER81"/>
      <c r="TES81"/>
      <c r="TET81"/>
      <c r="TEU81"/>
      <c r="TEV81"/>
      <c r="TEW81"/>
      <c r="TEX81"/>
      <c r="TEY81"/>
      <c r="TEZ81"/>
      <c r="TFA81"/>
      <c r="TFB81"/>
      <c r="TFC81"/>
      <c r="TFD81"/>
      <c r="TFE81"/>
      <c r="TFF81"/>
      <c r="TFG81"/>
      <c r="TFH81"/>
      <c r="TFI81"/>
      <c r="TFJ81"/>
      <c r="TFK81"/>
      <c r="TFL81"/>
      <c r="TFM81"/>
      <c r="TFN81"/>
      <c r="TFO81"/>
      <c r="TFP81"/>
      <c r="TFQ81"/>
      <c r="TFR81"/>
      <c r="TFS81"/>
      <c r="TFT81"/>
      <c r="TFU81"/>
      <c r="TFV81"/>
      <c r="TFW81"/>
      <c r="TFX81"/>
      <c r="TFY81"/>
      <c r="TFZ81"/>
      <c r="TGA81"/>
      <c r="TGB81"/>
      <c r="TGC81"/>
      <c r="TGD81"/>
      <c r="TGE81"/>
      <c r="TGF81"/>
      <c r="TGG81"/>
      <c r="TGH81"/>
      <c r="TGI81"/>
      <c r="TGJ81"/>
      <c r="TGK81"/>
      <c r="TGL81"/>
      <c r="TGM81"/>
      <c r="TGN81"/>
      <c r="TGO81"/>
      <c r="TGP81"/>
      <c r="TGQ81"/>
      <c r="TGR81"/>
      <c r="TGS81"/>
      <c r="TGT81"/>
      <c r="TGU81"/>
      <c r="TGV81"/>
      <c r="TGW81"/>
      <c r="TGX81"/>
      <c r="TGY81"/>
      <c r="TGZ81"/>
      <c r="THA81"/>
      <c r="THB81"/>
      <c r="THC81"/>
      <c r="THD81"/>
      <c r="THE81"/>
      <c r="THF81"/>
      <c r="THG81"/>
      <c r="THH81"/>
      <c r="THI81"/>
      <c r="THJ81"/>
      <c r="THK81"/>
      <c r="THL81"/>
      <c r="THM81"/>
      <c r="THN81"/>
      <c r="THO81"/>
      <c r="THP81"/>
      <c r="THQ81"/>
      <c r="THR81"/>
      <c r="THS81"/>
      <c r="THT81"/>
      <c r="THU81"/>
      <c r="THV81"/>
      <c r="THW81"/>
      <c r="THX81"/>
      <c r="THY81"/>
      <c r="THZ81"/>
      <c r="TIA81"/>
      <c r="TIB81"/>
      <c r="TIC81"/>
      <c r="TID81"/>
      <c r="TIE81"/>
      <c r="TIF81"/>
      <c r="TIG81"/>
      <c r="TIH81"/>
      <c r="TII81"/>
      <c r="TIJ81"/>
      <c r="TIK81"/>
      <c r="TIL81"/>
      <c r="TIM81"/>
      <c r="TIN81"/>
      <c r="TIO81"/>
      <c r="TIP81"/>
      <c r="TIQ81"/>
      <c r="TIR81"/>
      <c r="TIS81"/>
      <c r="TIT81"/>
      <c r="TIU81"/>
      <c r="TIV81"/>
      <c r="TIW81"/>
      <c r="TIX81"/>
      <c r="TIY81"/>
      <c r="TIZ81"/>
      <c r="TJA81"/>
      <c r="TJB81"/>
      <c r="TJC81"/>
      <c r="TJD81"/>
      <c r="TJE81"/>
      <c r="TJF81"/>
      <c r="TJG81"/>
      <c r="TJH81"/>
      <c r="TJI81"/>
      <c r="TJJ81"/>
      <c r="TJK81"/>
      <c r="TJL81"/>
      <c r="TJM81"/>
      <c r="TJN81"/>
      <c r="TJO81"/>
      <c r="TJP81"/>
      <c r="TJQ81"/>
      <c r="TJR81"/>
      <c r="TJS81"/>
      <c r="TJT81"/>
      <c r="TJU81"/>
      <c r="TJV81"/>
      <c r="TJW81"/>
      <c r="TJX81"/>
      <c r="TJY81"/>
      <c r="TJZ81"/>
      <c r="TKA81"/>
      <c r="TKB81"/>
      <c r="TKC81"/>
      <c r="TKD81"/>
      <c r="TKE81"/>
      <c r="TKF81"/>
      <c r="TKG81"/>
      <c r="TKH81"/>
      <c r="TKI81"/>
      <c r="TKJ81"/>
      <c r="TKK81"/>
      <c r="TKL81"/>
      <c r="TKM81"/>
      <c r="TKN81"/>
      <c r="TKO81"/>
      <c r="TKP81"/>
      <c r="TKQ81"/>
      <c r="TKR81"/>
      <c r="TKS81"/>
      <c r="TKT81"/>
      <c r="TKU81"/>
      <c r="TKV81"/>
      <c r="TKW81"/>
      <c r="TKX81"/>
      <c r="TKY81"/>
      <c r="TKZ81"/>
      <c r="TLA81"/>
      <c r="TLB81"/>
      <c r="TLC81"/>
      <c r="TLD81"/>
      <c r="TLE81"/>
      <c r="TLF81"/>
      <c r="TLG81"/>
      <c r="TLH81"/>
      <c r="TLI81"/>
      <c r="TLJ81"/>
      <c r="TLK81"/>
      <c r="TLL81"/>
      <c r="TLM81"/>
      <c r="TLN81"/>
      <c r="TLO81"/>
      <c r="TLP81"/>
      <c r="TLQ81"/>
      <c r="TLR81"/>
      <c r="TLS81"/>
      <c r="TLT81"/>
      <c r="TLU81"/>
      <c r="TLV81"/>
      <c r="TLW81"/>
      <c r="TLX81"/>
      <c r="TLY81"/>
      <c r="TLZ81"/>
      <c r="TMA81"/>
      <c r="TMB81"/>
      <c r="TMC81"/>
      <c r="TMD81"/>
      <c r="TME81"/>
      <c r="TMF81"/>
      <c r="TMG81"/>
      <c r="TMH81"/>
      <c r="TMI81"/>
      <c r="TMJ81"/>
      <c r="TMK81"/>
      <c r="TML81"/>
      <c r="TMM81"/>
      <c r="TMN81"/>
      <c r="TMO81"/>
      <c r="TMP81"/>
      <c r="TMQ81"/>
      <c r="TMR81"/>
      <c r="TMS81"/>
      <c r="TMT81"/>
      <c r="TMU81"/>
      <c r="TMV81"/>
      <c r="TMW81"/>
      <c r="TMX81"/>
      <c r="TMY81"/>
      <c r="TMZ81"/>
      <c r="TNA81"/>
      <c r="TNB81"/>
      <c r="TNC81"/>
      <c r="TND81"/>
      <c r="TNE81"/>
      <c r="TNF81"/>
      <c r="TNG81"/>
      <c r="TNH81"/>
      <c r="TNI81"/>
      <c r="TNJ81"/>
      <c r="TNK81"/>
      <c r="TNL81"/>
      <c r="TNM81"/>
      <c r="TNN81"/>
      <c r="TNO81"/>
      <c r="TNP81"/>
      <c r="TNQ81"/>
      <c r="TNR81"/>
      <c r="TNS81"/>
      <c r="TNT81"/>
      <c r="TNU81"/>
      <c r="TNV81"/>
      <c r="TNW81"/>
      <c r="TNX81"/>
      <c r="TNY81"/>
      <c r="TNZ81"/>
      <c r="TOA81"/>
      <c r="TOB81"/>
      <c r="TOC81"/>
      <c r="TOD81"/>
      <c r="TOE81"/>
      <c r="TOF81"/>
      <c r="TOG81"/>
      <c r="TOH81"/>
      <c r="TOI81"/>
      <c r="TOJ81"/>
      <c r="TOK81"/>
      <c r="TOL81"/>
      <c r="TOM81"/>
      <c r="TON81"/>
      <c r="TOO81"/>
      <c r="TOP81"/>
      <c r="TOQ81"/>
      <c r="TOR81"/>
      <c r="TOS81"/>
      <c r="TOT81"/>
      <c r="TOU81"/>
      <c r="TOV81"/>
      <c r="TOW81"/>
      <c r="TOX81"/>
      <c r="TOY81"/>
      <c r="TOZ81"/>
      <c r="TPA81"/>
      <c r="TPB81"/>
      <c r="TPC81"/>
      <c r="TPD81"/>
      <c r="TPE81"/>
      <c r="TPF81"/>
      <c r="TPG81"/>
      <c r="TPH81"/>
      <c r="TPI81"/>
      <c r="TPJ81"/>
      <c r="TPK81"/>
      <c r="TPL81"/>
      <c r="TPM81"/>
      <c r="TPN81"/>
      <c r="TPO81"/>
      <c r="TPP81"/>
      <c r="TPQ81"/>
      <c r="TPR81"/>
      <c r="TPS81"/>
      <c r="TPT81"/>
      <c r="TPU81"/>
      <c r="TPV81"/>
      <c r="TPW81"/>
      <c r="TPX81"/>
      <c r="TPY81"/>
      <c r="TPZ81"/>
      <c r="TQA81"/>
      <c r="TQB81"/>
      <c r="TQC81"/>
      <c r="TQD81"/>
      <c r="TQE81"/>
      <c r="TQF81"/>
      <c r="TQG81"/>
      <c r="TQH81"/>
      <c r="TQI81"/>
      <c r="TQJ81"/>
      <c r="TQK81"/>
      <c r="TQL81"/>
      <c r="TQM81"/>
      <c r="TQN81"/>
      <c r="TQO81"/>
      <c r="TQP81"/>
      <c r="TQQ81"/>
      <c r="TQR81"/>
      <c r="TQS81"/>
      <c r="TQT81"/>
      <c r="TQU81"/>
      <c r="TQV81"/>
      <c r="TQW81"/>
      <c r="TQX81"/>
      <c r="TQY81"/>
      <c r="TQZ81"/>
      <c r="TRA81"/>
      <c r="TRB81"/>
      <c r="TRC81"/>
      <c r="TRD81"/>
      <c r="TRE81"/>
      <c r="TRF81"/>
      <c r="TRG81"/>
      <c r="TRH81"/>
      <c r="TRI81"/>
      <c r="TRJ81"/>
      <c r="TRK81"/>
      <c r="TRL81"/>
      <c r="TRM81"/>
      <c r="TRN81"/>
      <c r="TRO81"/>
      <c r="TRP81"/>
      <c r="TRQ81"/>
      <c r="TRR81"/>
      <c r="TRS81"/>
      <c r="TRT81"/>
      <c r="TRU81"/>
      <c r="TRV81"/>
      <c r="TRW81"/>
      <c r="TRX81"/>
      <c r="TRY81"/>
      <c r="TRZ81"/>
      <c r="TSA81"/>
      <c r="TSB81"/>
      <c r="TSC81"/>
      <c r="TSD81"/>
      <c r="TSE81"/>
      <c r="TSF81"/>
      <c r="TSG81"/>
      <c r="TSH81"/>
      <c r="TSI81"/>
      <c r="TSJ81"/>
      <c r="TSK81"/>
      <c r="TSL81"/>
      <c r="TSM81"/>
      <c r="TSN81"/>
      <c r="TSO81"/>
      <c r="TSP81"/>
      <c r="TSQ81"/>
      <c r="TSR81"/>
      <c r="TSS81"/>
      <c r="TST81"/>
      <c r="TSU81"/>
      <c r="TSV81"/>
      <c r="TSW81"/>
      <c r="TSX81"/>
      <c r="TSY81"/>
      <c r="TSZ81"/>
      <c r="TTA81"/>
      <c r="TTB81"/>
      <c r="TTC81"/>
      <c r="TTD81"/>
      <c r="TTE81"/>
      <c r="TTF81"/>
      <c r="TTG81"/>
      <c r="TTH81"/>
      <c r="TTI81"/>
      <c r="TTJ81"/>
      <c r="TTK81"/>
      <c r="TTL81"/>
      <c r="TTM81"/>
      <c r="TTN81"/>
      <c r="TTO81"/>
      <c r="TTP81"/>
      <c r="TTQ81"/>
      <c r="TTR81"/>
      <c r="TTS81"/>
      <c r="TTT81"/>
      <c r="TTU81"/>
      <c r="TTV81"/>
      <c r="TTW81"/>
      <c r="TTX81"/>
      <c r="TTY81"/>
      <c r="TTZ81"/>
      <c r="TUA81"/>
      <c r="TUB81"/>
      <c r="TUC81"/>
      <c r="TUD81"/>
      <c r="TUE81"/>
      <c r="TUF81"/>
      <c r="TUG81"/>
      <c r="TUH81"/>
      <c r="TUI81"/>
      <c r="TUJ81"/>
      <c r="TUK81"/>
      <c r="TUL81"/>
      <c r="TUM81"/>
      <c r="TUN81"/>
      <c r="TUO81"/>
      <c r="TUP81"/>
      <c r="TUQ81"/>
      <c r="TUR81"/>
      <c r="TUS81"/>
      <c r="TUT81"/>
      <c r="TUU81"/>
      <c r="TUV81"/>
      <c r="TUW81"/>
      <c r="TUX81"/>
      <c r="TUY81"/>
      <c r="TUZ81"/>
      <c r="TVA81"/>
      <c r="TVB81"/>
      <c r="TVC81"/>
      <c r="TVD81"/>
      <c r="TVE81"/>
      <c r="TVF81"/>
      <c r="TVG81"/>
      <c r="TVH81"/>
      <c r="TVI81"/>
      <c r="TVJ81"/>
      <c r="TVK81"/>
      <c r="TVL81"/>
      <c r="TVM81"/>
      <c r="TVN81"/>
      <c r="TVO81"/>
      <c r="TVP81"/>
      <c r="TVQ81"/>
      <c r="TVR81"/>
      <c r="TVS81"/>
      <c r="TVT81"/>
      <c r="TVU81"/>
      <c r="TVV81"/>
      <c r="TVW81"/>
      <c r="TVX81"/>
      <c r="TVY81"/>
      <c r="TVZ81"/>
      <c r="TWA81"/>
      <c r="TWB81"/>
      <c r="TWC81"/>
      <c r="TWD81"/>
      <c r="TWE81"/>
      <c r="TWF81"/>
      <c r="TWG81"/>
      <c r="TWH81"/>
      <c r="TWI81"/>
      <c r="TWJ81"/>
      <c r="TWK81"/>
      <c r="TWL81"/>
      <c r="TWM81"/>
      <c r="TWN81"/>
      <c r="TWO81"/>
      <c r="TWP81"/>
      <c r="TWQ81"/>
      <c r="TWR81"/>
      <c r="TWS81"/>
      <c r="TWT81"/>
      <c r="TWU81"/>
      <c r="TWV81"/>
      <c r="TWW81"/>
      <c r="TWX81"/>
      <c r="TWY81"/>
      <c r="TWZ81"/>
      <c r="TXA81"/>
      <c r="TXB81"/>
      <c r="TXC81"/>
      <c r="TXD81"/>
      <c r="TXE81"/>
      <c r="TXF81"/>
      <c r="TXG81"/>
      <c r="TXH81"/>
      <c r="TXI81"/>
      <c r="TXJ81"/>
      <c r="TXK81"/>
      <c r="TXL81"/>
      <c r="TXM81"/>
      <c r="TXN81"/>
      <c r="TXO81"/>
      <c r="TXP81"/>
      <c r="TXQ81"/>
      <c r="TXR81"/>
      <c r="TXS81"/>
      <c r="TXT81"/>
      <c r="TXU81"/>
      <c r="TXV81"/>
      <c r="TXW81"/>
      <c r="TXX81"/>
      <c r="TXY81"/>
      <c r="TXZ81"/>
      <c r="TYA81"/>
      <c r="TYB81"/>
      <c r="TYC81"/>
      <c r="TYD81"/>
      <c r="TYE81"/>
      <c r="TYF81"/>
      <c r="TYG81"/>
      <c r="TYH81"/>
      <c r="TYI81"/>
      <c r="TYJ81"/>
      <c r="TYK81"/>
      <c r="TYL81"/>
      <c r="TYM81"/>
      <c r="TYN81"/>
      <c r="TYO81"/>
      <c r="TYP81"/>
      <c r="TYQ81"/>
      <c r="TYR81"/>
      <c r="TYS81"/>
      <c r="TYT81"/>
      <c r="TYU81"/>
      <c r="TYV81"/>
      <c r="TYW81"/>
      <c r="TYX81"/>
      <c r="TYY81"/>
      <c r="TYZ81"/>
      <c r="TZA81"/>
      <c r="TZB81"/>
      <c r="TZC81"/>
      <c r="TZD81"/>
      <c r="TZE81"/>
      <c r="TZF81"/>
      <c r="TZG81"/>
      <c r="TZH81"/>
      <c r="TZI81"/>
      <c r="TZJ81"/>
      <c r="TZK81"/>
      <c r="TZL81"/>
      <c r="TZM81"/>
      <c r="TZN81"/>
      <c r="TZO81"/>
      <c r="TZP81"/>
      <c r="TZQ81"/>
      <c r="TZR81"/>
      <c r="TZS81"/>
      <c r="TZT81"/>
      <c r="TZU81"/>
      <c r="TZV81"/>
      <c r="TZW81"/>
      <c r="TZX81"/>
      <c r="TZY81"/>
      <c r="TZZ81"/>
      <c r="UAA81"/>
      <c r="UAB81"/>
      <c r="UAC81"/>
      <c r="UAD81"/>
      <c r="UAE81"/>
      <c r="UAF81"/>
      <c r="UAG81"/>
      <c r="UAH81"/>
      <c r="UAI81"/>
      <c r="UAJ81"/>
      <c r="UAK81"/>
      <c r="UAL81"/>
      <c r="UAM81"/>
      <c r="UAN81"/>
      <c r="UAO81"/>
      <c r="UAP81"/>
      <c r="UAQ81"/>
      <c r="UAR81"/>
      <c r="UAS81"/>
      <c r="UAT81"/>
      <c r="UAU81"/>
      <c r="UAV81"/>
      <c r="UAW81"/>
      <c r="UAX81"/>
      <c r="UAY81"/>
      <c r="UAZ81"/>
      <c r="UBA81"/>
      <c r="UBB81"/>
      <c r="UBC81"/>
      <c r="UBD81"/>
      <c r="UBE81"/>
      <c r="UBF81"/>
      <c r="UBG81"/>
      <c r="UBH81"/>
      <c r="UBI81"/>
      <c r="UBJ81"/>
      <c r="UBK81"/>
      <c r="UBL81"/>
      <c r="UBM81"/>
      <c r="UBN81"/>
      <c r="UBO81"/>
      <c r="UBP81"/>
      <c r="UBQ81"/>
      <c r="UBR81"/>
      <c r="UBS81"/>
      <c r="UBT81"/>
      <c r="UBU81"/>
      <c r="UBV81"/>
      <c r="UBW81"/>
      <c r="UBX81"/>
      <c r="UBY81"/>
      <c r="UBZ81"/>
      <c r="UCA81"/>
      <c r="UCB81"/>
      <c r="UCC81"/>
      <c r="UCD81"/>
      <c r="UCE81"/>
      <c r="UCF81"/>
      <c r="UCG81"/>
      <c r="UCH81"/>
      <c r="UCI81"/>
      <c r="UCJ81"/>
      <c r="UCK81"/>
      <c r="UCL81"/>
      <c r="UCM81"/>
      <c r="UCN81"/>
      <c r="UCO81"/>
      <c r="UCP81"/>
      <c r="UCQ81"/>
      <c r="UCR81"/>
      <c r="UCS81"/>
      <c r="UCT81"/>
      <c r="UCU81"/>
      <c r="UCV81"/>
      <c r="UCW81"/>
      <c r="UCX81"/>
      <c r="UCY81"/>
      <c r="UCZ81"/>
      <c r="UDA81"/>
      <c r="UDB81"/>
      <c r="UDC81"/>
      <c r="UDD81"/>
      <c r="UDE81"/>
      <c r="UDF81"/>
      <c r="UDG81"/>
      <c r="UDH81"/>
      <c r="UDI81"/>
      <c r="UDJ81"/>
      <c r="UDK81"/>
      <c r="UDL81"/>
      <c r="UDM81"/>
      <c r="UDN81"/>
      <c r="UDO81"/>
      <c r="UDP81"/>
      <c r="UDQ81"/>
      <c r="UDR81"/>
      <c r="UDS81"/>
      <c r="UDT81"/>
      <c r="UDU81"/>
      <c r="UDV81"/>
      <c r="UDW81"/>
      <c r="UDX81"/>
      <c r="UDY81"/>
      <c r="UDZ81"/>
      <c r="UEA81"/>
      <c r="UEB81"/>
      <c r="UEC81"/>
      <c r="UED81"/>
      <c r="UEE81"/>
      <c r="UEF81"/>
      <c r="UEG81"/>
      <c r="UEH81"/>
      <c r="UEI81"/>
      <c r="UEJ81"/>
      <c r="UEK81"/>
      <c r="UEL81"/>
      <c r="UEM81"/>
      <c r="UEN81"/>
      <c r="UEO81"/>
      <c r="UEP81"/>
      <c r="UEQ81"/>
      <c r="UER81"/>
      <c r="UES81"/>
      <c r="UET81"/>
      <c r="UEU81"/>
      <c r="UEV81"/>
      <c r="UEW81"/>
      <c r="UEX81"/>
      <c r="UEY81"/>
      <c r="UEZ81"/>
      <c r="UFA81"/>
      <c r="UFB81"/>
      <c r="UFC81"/>
      <c r="UFD81"/>
      <c r="UFE81"/>
      <c r="UFF81"/>
      <c r="UFG81"/>
      <c r="UFH81"/>
      <c r="UFI81"/>
      <c r="UFJ81"/>
      <c r="UFK81"/>
      <c r="UFL81"/>
      <c r="UFM81"/>
      <c r="UFN81"/>
      <c r="UFO81"/>
      <c r="UFP81"/>
      <c r="UFQ81"/>
      <c r="UFR81"/>
      <c r="UFS81"/>
      <c r="UFT81"/>
      <c r="UFU81"/>
      <c r="UFV81"/>
      <c r="UFW81"/>
      <c r="UFX81"/>
      <c r="UFY81"/>
      <c r="UFZ81"/>
      <c r="UGA81"/>
      <c r="UGB81"/>
      <c r="UGC81"/>
      <c r="UGD81"/>
      <c r="UGE81"/>
      <c r="UGF81"/>
      <c r="UGG81"/>
      <c r="UGH81"/>
      <c r="UGI81"/>
      <c r="UGJ81"/>
      <c r="UGK81"/>
      <c r="UGL81"/>
      <c r="UGM81"/>
      <c r="UGN81"/>
      <c r="UGO81"/>
      <c r="UGP81"/>
      <c r="UGQ81"/>
      <c r="UGR81"/>
      <c r="UGS81"/>
      <c r="UGT81"/>
      <c r="UGU81"/>
      <c r="UGV81"/>
      <c r="UGW81"/>
      <c r="UGX81"/>
      <c r="UGY81"/>
      <c r="UGZ81"/>
      <c r="UHA81"/>
      <c r="UHB81"/>
      <c r="UHC81"/>
      <c r="UHD81"/>
      <c r="UHE81"/>
      <c r="UHF81"/>
      <c r="UHG81"/>
      <c r="UHH81"/>
      <c r="UHI81"/>
      <c r="UHJ81"/>
      <c r="UHK81"/>
      <c r="UHL81"/>
      <c r="UHM81"/>
      <c r="UHN81"/>
      <c r="UHO81"/>
      <c r="UHP81"/>
      <c r="UHQ81"/>
      <c r="UHR81"/>
      <c r="UHS81"/>
      <c r="UHT81"/>
      <c r="UHU81"/>
      <c r="UHV81"/>
      <c r="UHW81"/>
      <c r="UHX81"/>
      <c r="UHY81"/>
      <c r="UHZ81"/>
      <c r="UIA81"/>
      <c r="UIB81"/>
      <c r="UIC81"/>
      <c r="UID81"/>
      <c r="UIE81"/>
      <c r="UIF81"/>
      <c r="UIG81"/>
      <c r="UIH81"/>
      <c r="UII81"/>
      <c r="UIJ81"/>
      <c r="UIK81"/>
      <c r="UIL81"/>
      <c r="UIM81"/>
      <c r="UIN81"/>
      <c r="UIO81"/>
      <c r="UIP81"/>
      <c r="UIQ81"/>
      <c r="UIR81"/>
      <c r="UIS81"/>
      <c r="UIT81"/>
      <c r="UIU81"/>
      <c r="UIV81"/>
      <c r="UIW81"/>
      <c r="UIX81"/>
      <c r="UIY81"/>
      <c r="UIZ81"/>
      <c r="UJA81"/>
      <c r="UJB81"/>
      <c r="UJC81"/>
      <c r="UJD81"/>
      <c r="UJE81"/>
      <c r="UJF81"/>
      <c r="UJG81"/>
      <c r="UJH81"/>
      <c r="UJI81"/>
      <c r="UJJ81"/>
      <c r="UJK81"/>
      <c r="UJL81"/>
      <c r="UJM81"/>
      <c r="UJN81"/>
      <c r="UJO81"/>
      <c r="UJP81"/>
      <c r="UJQ81"/>
      <c r="UJR81"/>
      <c r="UJS81"/>
      <c r="UJT81"/>
      <c r="UJU81"/>
      <c r="UJV81"/>
      <c r="UJW81"/>
      <c r="UJX81"/>
      <c r="UJY81"/>
      <c r="UJZ81"/>
      <c r="UKA81"/>
      <c r="UKB81"/>
      <c r="UKC81"/>
      <c r="UKD81"/>
      <c r="UKE81"/>
      <c r="UKF81"/>
      <c r="UKG81"/>
      <c r="UKH81"/>
      <c r="UKI81"/>
      <c r="UKJ81"/>
      <c r="UKK81"/>
      <c r="UKL81"/>
      <c r="UKM81"/>
      <c r="UKN81"/>
      <c r="UKO81"/>
      <c r="UKP81"/>
      <c r="UKQ81"/>
      <c r="UKR81"/>
      <c r="UKS81"/>
      <c r="UKT81"/>
      <c r="UKU81"/>
      <c r="UKV81"/>
      <c r="UKW81"/>
      <c r="UKX81"/>
      <c r="UKY81"/>
      <c r="UKZ81"/>
      <c r="ULA81"/>
      <c r="ULB81"/>
      <c r="ULC81"/>
      <c r="ULD81"/>
      <c r="ULE81"/>
      <c r="ULF81"/>
      <c r="ULG81"/>
      <c r="ULH81"/>
      <c r="ULI81"/>
      <c r="ULJ81"/>
      <c r="ULK81"/>
      <c r="ULL81"/>
      <c r="ULM81"/>
      <c r="ULN81"/>
      <c r="ULO81"/>
      <c r="ULP81"/>
      <c r="ULQ81"/>
      <c r="ULR81"/>
      <c r="ULS81"/>
      <c r="ULT81"/>
      <c r="ULU81"/>
      <c r="ULV81"/>
      <c r="ULW81"/>
      <c r="ULX81"/>
      <c r="ULY81"/>
      <c r="ULZ81"/>
      <c r="UMA81"/>
      <c r="UMB81"/>
      <c r="UMC81"/>
      <c r="UMD81"/>
      <c r="UME81"/>
      <c r="UMF81"/>
      <c r="UMG81"/>
      <c r="UMH81"/>
      <c r="UMI81"/>
      <c r="UMJ81"/>
      <c r="UMK81"/>
      <c r="UML81"/>
      <c r="UMM81"/>
      <c r="UMN81"/>
      <c r="UMO81"/>
      <c r="UMP81"/>
      <c r="UMQ81"/>
      <c r="UMR81"/>
      <c r="UMS81"/>
      <c r="UMT81"/>
      <c r="UMU81"/>
      <c r="UMV81"/>
      <c r="UMW81"/>
      <c r="UMX81"/>
      <c r="UMY81"/>
      <c r="UMZ81"/>
      <c r="UNA81"/>
      <c r="UNB81"/>
      <c r="UNC81"/>
      <c r="UND81"/>
      <c r="UNE81"/>
      <c r="UNF81"/>
      <c r="UNG81"/>
      <c r="UNH81"/>
      <c r="UNI81"/>
      <c r="UNJ81"/>
      <c r="UNK81"/>
      <c r="UNL81"/>
      <c r="UNM81"/>
      <c r="UNN81"/>
      <c r="UNO81"/>
      <c r="UNP81"/>
      <c r="UNQ81"/>
      <c r="UNR81"/>
      <c r="UNS81"/>
      <c r="UNT81"/>
      <c r="UNU81"/>
      <c r="UNV81"/>
      <c r="UNW81"/>
      <c r="UNX81"/>
      <c r="UNY81"/>
      <c r="UNZ81"/>
      <c r="UOA81"/>
      <c r="UOB81"/>
      <c r="UOC81"/>
      <c r="UOD81"/>
      <c r="UOE81"/>
      <c r="UOF81"/>
      <c r="UOG81"/>
      <c r="UOH81"/>
      <c r="UOI81"/>
      <c r="UOJ81"/>
      <c r="UOK81"/>
      <c r="UOL81"/>
      <c r="UOM81"/>
      <c r="UON81"/>
      <c r="UOO81"/>
      <c r="UOP81"/>
      <c r="UOQ81"/>
      <c r="UOR81"/>
      <c r="UOS81"/>
      <c r="UOT81"/>
      <c r="UOU81"/>
      <c r="UOV81"/>
      <c r="UOW81"/>
      <c r="UOX81"/>
      <c r="UOY81"/>
      <c r="UOZ81"/>
      <c r="UPA81"/>
      <c r="UPB81"/>
      <c r="UPC81"/>
      <c r="UPD81"/>
      <c r="UPE81"/>
      <c r="UPF81"/>
      <c r="UPG81"/>
      <c r="UPH81"/>
      <c r="UPI81"/>
      <c r="UPJ81"/>
      <c r="UPK81"/>
      <c r="UPL81"/>
      <c r="UPM81"/>
      <c r="UPN81"/>
      <c r="UPO81"/>
      <c r="UPP81"/>
      <c r="UPQ81"/>
      <c r="UPR81"/>
      <c r="UPS81"/>
      <c r="UPT81"/>
      <c r="UPU81"/>
      <c r="UPV81"/>
      <c r="UPW81"/>
      <c r="UPX81"/>
      <c r="UPY81"/>
      <c r="UPZ81"/>
      <c r="UQA81"/>
      <c r="UQB81"/>
      <c r="UQC81"/>
      <c r="UQD81"/>
      <c r="UQE81"/>
      <c r="UQF81"/>
      <c r="UQG81"/>
      <c r="UQH81"/>
      <c r="UQI81"/>
      <c r="UQJ81"/>
      <c r="UQK81"/>
      <c r="UQL81"/>
      <c r="UQM81"/>
      <c r="UQN81"/>
      <c r="UQO81"/>
      <c r="UQP81"/>
      <c r="UQQ81"/>
      <c r="UQR81"/>
      <c r="UQS81"/>
      <c r="UQT81"/>
      <c r="UQU81"/>
      <c r="UQV81"/>
      <c r="UQW81"/>
      <c r="UQX81"/>
      <c r="UQY81"/>
      <c r="UQZ81"/>
      <c r="URA81"/>
      <c r="URB81"/>
      <c r="URC81"/>
      <c r="URD81"/>
      <c r="URE81"/>
      <c r="URF81"/>
      <c r="URG81"/>
      <c r="URH81"/>
      <c r="URI81"/>
      <c r="URJ81"/>
      <c r="URK81"/>
      <c r="URL81"/>
      <c r="URM81"/>
      <c r="URN81"/>
      <c r="URO81"/>
      <c r="URP81"/>
      <c r="URQ81"/>
      <c r="URR81"/>
      <c r="URS81"/>
      <c r="URT81"/>
      <c r="URU81"/>
      <c r="URV81"/>
      <c r="URW81"/>
      <c r="URX81"/>
      <c r="URY81"/>
      <c r="URZ81"/>
      <c r="USA81"/>
      <c r="USB81"/>
      <c r="USC81"/>
      <c r="USD81"/>
      <c r="USE81"/>
      <c r="USF81"/>
      <c r="USG81"/>
      <c r="USH81"/>
      <c r="USI81"/>
      <c r="USJ81"/>
      <c r="USK81"/>
      <c r="USL81"/>
      <c r="USM81"/>
      <c r="USN81"/>
      <c r="USO81"/>
      <c r="USP81"/>
      <c r="USQ81"/>
      <c r="USR81"/>
      <c r="USS81"/>
      <c r="UST81"/>
      <c r="USU81"/>
      <c r="USV81"/>
      <c r="USW81"/>
      <c r="USX81"/>
      <c r="USY81"/>
      <c r="USZ81"/>
      <c r="UTA81"/>
      <c r="UTB81"/>
      <c r="UTC81"/>
      <c r="UTD81"/>
      <c r="UTE81"/>
      <c r="UTF81"/>
      <c r="UTG81"/>
      <c r="UTH81"/>
      <c r="UTI81"/>
      <c r="UTJ81"/>
      <c r="UTK81"/>
      <c r="UTL81"/>
      <c r="UTM81"/>
      <c r="UTN81"/>
      <c r="UTO81"/>
      <c r="UTP81"/>
      <c r="UTQ81"/>
      <c r="UTR81"/>
      <c r="UTS81"/>
      <c r="UTT81"/>
      <c r="UTU81"/>
      <c r="UTV81"/>
      <c r="UTW81"/>
      <c r="UTX81"/>
      <c r="UTY81"/>
      <c r="UTZ81"/>
      <c r="UUA81"/>
      <c r="UUB81"/>
      <c r="UUC81"/>
      <c r="UUD81"/>
      <c r="UUE81"/>
      <c r="UUF81"/>
      <c r="UUG81"/>
      <c r="UUH81"/>
      <c r="UUI81"/>
      <c r="UUJ81"/>
      <c r="UUK81"/>
      <c r="UUL81"/>
      <c r="UUM81"/>
      <c r="UUN81"/>
      <c r="UUO81"/>
      <c r="UUP81"/>
      <c r="UUQ81"/>
      <c r="UUR81"/>
      <c r="UUS81"/>
      <c r="UUT81"/>
      <c r="UUU81"/>
      <c r="UUV81"/>
      <c r="UUW81"/>
      <c r="UUX81"/>
      <c r="UUY81"/>
      <c r="UUZ81"/>
      <c r="UVA81"/>
      <c r="UVB81"/>
      <c r="UVC81"/>
      <c r="UVD81"/>
      <c r="UVE81"/>
      <c r="UVF81"/>
      <c r="UVG81"/>
      <c r="UVH81"/>
      <c r="UVI81"/>
      <c r="UVJ81"/>
      <c r="UVK81"/>
      <c r="UVL81"/>
      <c r="UVM81"/>
      <c r="UVN81"/>
      <c r="UVO81"/>
      <c r="UVP81"/>
      <c r="UVQ81"/>
      <c r="UVR81"/>
      <c r="UVS81"/>
      <c r="UVT81"/>
      <c r="UVU81"/>
      <c r="UVV81"/>
      <c r="UVW81"/>
      <c r="UVX81"/>
      <c r="UVY81"/>
      <c r="UVZ81"/>
      <c r="UWA81"/>
      <c r="UWB81"/>
      <c r="UWC81"/>
      <c r="UWD81"/>
      <c r="UWE81"/>
      <c r="UWF81"/>
      <c r="UWG81"/>
      <c r="UWH81"/>
      <c r="UWI81"/>
      <c r="UWJ81"/>
      <c r="UWK81"/>
      <c r="UWL81"/>
      <c r="UWM81"/>
      <c r="UWN81"/>
      <c r="UWO81"/>
      <c r="UWP81"/>
      <c r="UWQ81"/>
      <c r="UWR81"/>
      <c r="UWS81"/>
      <c r="UWT81"/>
      <c r="UWU81"/>
      <c r="UWV81"/>
      <c r="UWW81"/>
      <c r="UWX81"/>
      <c r="UWY81"/>
      <c r="UWZ81"/>
      <c r="UXA81"/>
      <c r="UXB81"/>
      <c r="UXC81"/>
      <c r="UXD81"/>
      <c r="UXE81"/>
      <c r="UXF81"/>
      <c r="UXG81"/>
      <c r="UXH81"/>
      <c r="UXI81"/>
      <c r="UXJ81"/>
      <c r="UXK81"/>
      <c r="UXL81"/>
      <c r="UXM81"/>
      <c r="UXN81"/>
      <c r="UXO81"/>
      <c r="UXP81"/>
      <c r="UXQ81"/>
      <c r="UXR81"/>
      <c r="UXS81"/>
      <c r="UXT81"/>
      <c r="UXU81"/>
      <c r="UXV81"/>
      <c r="UXW81"/>
      <c r="UXX81"/>
      <c r="UXY81"/>
      <c r="UXZ81"/>
      <c r="UYA81"/>
      <c r="UYB81"/>
      <c r="UYC81"/>
      <c r="UYD81"/>
      <c r="UYE81"/>
      <c r="UYF81"/>
      <c r="UYG81"/>
      <c r="UYH81"/>
      <c r="UYI81"/>
      <c r="UYJ81"/>
      <c r="UYK81"/>
      <c r="UYL81"/>
      <c r="UYM81"/>
      <c r="UYN81"/>
      <c r="UYO81"/>
      <c r="UYP81"/>
      <c r="UYQ81"/>
      <c r="UYR81"/>
      <c r="UYS81"/>
      <c r="UYT81"/>
      <c r="UYU81"/>
      <c r="UYV81"/>
      <c r="UYW81"/>
      <c r="UYX81"/>
      <c r="UYY81"/>
      <c r="UYZ81"/>
      <c r="UZA81"/>
      <c r="UZB81"/>
      <c r="UZC81"/>
      <c r="UZD81"/>
      <c r="UZE81"/>
      <c r="UZF81"/>
      <c r="UZG81"/>
      <c r="UZH81"/>
      <c r="UZI81"/>
      <c r="UZJ81"/>
      <c r="UZK81"/>
      <c r="UZL81"/>
      <c r="UZM81"/>
      <c r="UZN81"/>
      <c r="UZO81"/>
      <c r="UZP81"/>
      <c r="UZQ81"/>
      <c r="UZR81"/>
      <c r="UZS81"/>
      <c r="UZT81"/>
      <c r="UZU81"/>
      <c r="UZV81"/>
      <c r="UZW81"/>
      <c r="UZX81"/>
      <c r="UZY81"/>
      <c r="UZZ81"/>
      <c r="VAA81"/>
      <c r="VAB81"/>
      <c r="VAC81"/>
      <c r="VAD81"/>
      <c r="VAE81"/>
      <c r="VAF81"/>
      <c r="VAG81"/>
      <c r="VAH81"/>
      <c r="VAI81"/>
      <c r="VAJ81"/>
      <c r="VAK81"/>
      <c r="VAL81"/>
      <c r="VAM81"/>
      <c r="VAN81"/>
      <c r="VAO81"/>
      <c r="VAP81"/>
      <c r="VAQ81"/>
      <c r="VAR81"/>
      <c r="VAS81"/>
      <c r="VAT81"/>
      <c r="VAU81"/>
      <c r="VAV81"/>
      <c r="VAW81"/>
      <c r="VAX81"/>
      <c r="VAY81"/>
      <c r="VAZ81"/>
      <c r="VBA81"/>
      <c r="VBB81"/>
      <c r="VBC81"/>
      <c r="VBD81"/>
      <c r="VBE81"/>
      <c r="VBF81"/>
      <c r="VBG81"/>
      <c r="VBH81"/>
      <c r="VBI81"/>
      <c r="VBJ81"/>
      <c r="VBK81"/>
      <c r="VBL81"/>
      <c r="VBM81"/>
      <c r="VBN81"/>
      <c r="VBO81"/>
      <c r="VBP81"/>
      <c r="VBQ81"/>
      <c r="VBR81"/>
      <c r="VBS81"/>
      <c r="VBT81"/>
      <c r="VBU81"/>
      <c r="VBV81"/>
      <c r="VBW81"/>
      <c r="VBX81"/>
      <c r="VBY81"/>
      <c r="VBZ81"/>
      <c r="VCA81"/>
      <c r="VCB81"/>
      <c r="VCC81"/>
      <c r="VCD81"/>
      <c r="VCE81"/>
      <c r="VCF81"/>
      <c r="VCG81"/>
      <c r="VCH81"/>
      <c r="VCI81"/>
      <c r="VCJ81"/>
      <c r="VCK81"/>
      <c r="VCL81"/>
      <c r="VCM81"/>
      <c r="VCN81"/>
      <c r="VCO81"/>
      <c r="VCP81"/>
      <c r="VCQ81"/>
      <c r="VCR81"/>
      <c r="VCS81"/>
      <c r="VCT81"/>
      <c r="VCU81"/>
      <c r="VCV81"/>
      <c r="VCW81"/>
      <c r="VCX81"/>
      <c r="VCY81"/>
      <c r="VCZ81"/>
      <c r="VDA81"/>
      <c r="VDB81"/>
      <c r="VDC81"/>
      <c r="VDD81"/>
      <c r="VDE81"/>
      <c r="VDF81"/>
      <c r="VDG81"/>
      <c r="VDH81"/>
      <c r="VDI81"/>
      <c r="VDJ81"/>
      <c r="VDK81"/>
      <c r="VDL81"/>
      <c r="VDM81"/>
      <c r="VDN81"/>
      <c r="VDO81"/>
      <c r="VDP81"/>
      <c r="VDQ81"/>
      <c r="VDR81"/>
      <c r="VDS81"/>
      <c r="VDT81"/>
      <c r="VDU81"/>
      <c r="VDV81"/>
      <c r="VDW81"/>
      <c r="VDX81"/>
      <c r="VDY81"/>
      <c r="VDZ81"/>
      <c r="VEA81"/>
      <c r="VEB81"/>
      <c r="VEC81"/>
      <c r="VED81"/>
      <c r="VEE81"/>
      <c r="VEF81"/>
      <c r="VEG81"/>
      <c r="VEH81"/>
      <c r="VEI81"/>
      <c r="VEJ81"/>
      <c r="VEK81"/>
      <c r="VEL81"/>
      <c r="VEM81"/>
      <c r="VEN81"/>
      <c r="VEO81"/>
      <c r="VEP81"/>
      <c r="VEQ81"/>
      <c r="VER81"/>
      <c r="VES81"/>
      <c r="VET81"/>
      <c r="VEU81"/>
      <c r="VEV81"/>
      <c r="VEW81"/>
      <c r="VEX81"/>
      <c r="VEY81"/>
      <c r="VEZ81"/>
      <c r="VFA81"/>
      <c r="VFB81"/>
      <c r="VFC81"/>
      <c r="VFD81"/>
      <c r="VFE81"/>
      <c r="VFF81"/>
      <c r="VFG81"/>
      <c r="VFH81"/>
      <c r="VFI81"/>
      <c r="VFJ81"/>
      <c r="VFK81"/>
      <c r="VFL81"/>
      <c r="VFM81"/>
      <c r="VFN81"/>
      <c r="VFO81"/>
      <c r="VFP81"/>
      <c r="VFQ81"/>
      <c r="VFR81"/>
      <c r="VFS81"/>
      <c r="VFT81"/>
      <c r="VFU81"/>
      <c r="VFV81"/>
      <c r="VFW81"/>
      <c r="VFX81"/>
      <c r="VFY81"/>
      <c r="VFZ81"/>
      <c r="VGA81"/>
      <c r="VGB81"/>
      <c r="VGC81"/>
      <c r="VGD81"/>
      <c r="VGE81"/>
      <c r="VGF81"/>
      <c r="VGG81"/>
      <c r="VGH81"/>
      <c r="VGI81"/>
      <c r="VGJ81"/>
      <c r="VGK81"/>
      <c r="VGL81"/>
      <c r="VGM81"/>
      <c r="VGN81"/>
      <c r="VGO81"/>
      <c r="VGP81"/>
      <c r="VGQ81"/>
      <c r="VGR81"/>
      <c r="VGS81"/>
      <c r="VGT81"/>
      <c r="VGU81"/>
      <c r="VGV81"/>
      <c r="VGW81"/>
      <c r="VGX81"/>
      <c r="VGY81"/>
      <c r="VGZ81"/>
      <c r="VHA81"/>
      <c r="VHB81"/>
      <c r="VHC81"/>
      <c r="VHD81"/>
      <c r="VHE81"/>
      <c r="VHF81"/>
      <c r="VHG81"/>
      <c r="VHH81"/>
      <c r="VHI81"/>
      <c r="VHJ81"/>
      <c r="VHK81"/>
      <c r="VHL81"/>
      <c r="VHM81"/>
      <c r="VHN81"/>
      <c r="VHO81"/>
      <c r="VHP81"/>
      <c r="VHQ81"/>
      <c r="VHR81"/>
      <c r="VHS81"/>
      <c r="VHT81"/>
      <c r="VHU81"/>
      <c r="VHV81"/>
      <c r="VHW81"/>
      <c r="VHX81"/>
      <c r="VHY81"/>
      <c r="VHZ81"/>
      <c r="VIA81"/>
      <c r="VIB81"/>
      <c r="VIC81"/>
      <c r="VID81"/>
      <c r="VIE81"/>
      <c r="VIF81"/>
      <c r="VIG81"/>
      <c r="VIH81"/>
      <c r="VII81"/>
      <c r="VIJ81"/>
      <c r="VIK81"/>
      <c r="VIL81"/>
      <c r="VIM81"/>
      <c r="VIN81"/>
      <c r="VIO81"/>
      <c r="VIP81"/>
      <c r="VIQ81"/>
      <c r="VIR81"/>
      <c r="VIS81"/>
      <c r="VIT81"/>
      <c r="VIU81"/>
      <c r="VIV81"/>
      <c r="VIW81"/>
      <c r="VIX81"/>
      <c r="VIY81"/>
      <c r="VIZ81"/>
      <c r="VJA81"/>
      <c r="VJB81"/>
      <c r="VJC81"/>
      <c r="VJD81"/>
      <c r="VJE81"/>
      <c r="VJF81"/>
      <c r="VJG81"/>
      <c r="VJH81"/>
      <c r="VJI81"/>
      <c r="VJJ81"/>
      <c r="VJK81"/>
      <c r="VJL81"/>
      <c r="VJM81"/>
      <c r="VJN81"/>
      <c r="VJO81"/>
      <c r="VJP81"/>
      <c r="VJQ81"/>
      <c r="VJR81"/>
      <c r="VJS81"/>
      <c r="VJT81"/>
      <c r="VJU81"/>
      <c r="VJV81"/>
      <c r="VJW81"/>
      <c r="VJX81"/>
      <c r="VJY81"/>
      <c r="VJZ81"/>
      <c r="VKA81"/>
      <c r="VKB81"/>
      <c r="VKC81"/>
      <c r="VKD81"/>
      <c r="VKE81"/>
      <c r="VKF81"/>
      <c r="VKG81"/>
      <c r="VKH81"/>
      <c r="VKI81"/>
      <c r="VKJ81"/>
      <c r="VKK81"/>
      <c r="VKL81"/>
      <c r="VKM81"/>
      <c r="VKN81"/>
      <c r="VKO81"/>
      <c r="VKP81"/>
      <c r="VKQ81"/>
      <c r="VKR81"/>
      <c r="VKS81"/>
      <c r="VKT81"/>
      <c r="VKU81"/>
      <c r="VKV81"/>
      <c r="VKW81"/>
      <c r="VKX81"/>
      <c r="VKY81"/>
      <c r="VKZ81"/>
      <c r="VLA81"/>
      <c r="VLB81"/>
      <c r="VLC81"/>
      <c r="VLD81"/>
      <c r="VLE81"/>
      <c r="VLF81"/>
      <c r="VLG81"/>
      <c r="VLH81"/>
      <c r="VLI81"/>
      <c r="VLJ81"/>
      <c r="VLK81"/>
      <c r="VLL81"/>
      <c r="VLM81"/>
      <c r="VLN81"/>
      <c r="VLO81"/>
      <c r="VLP81"/>
      <c r="VLQ81"/>
      <c r="VLR81"/>
      <c r="VLS81"/>
      <c r="VLT81"/>
      <c r="VLU81"/>
      <c r="VLV81"/>
      <c r="VLW81"/>
      <c r="VLX81"/>
      <c r="VLY81"/>
      <c r="VLZ81"/>
      <c r="VMA81"/>
      <c r="VMB81"/>
      <c r="VMC81"/>
      <c r="VMD81"/>
      <c r="VME81"/>
      <c r="VMF81"/>
      <c r="VMG81"/>
      <c r="VMH81"/>
      <c r="VMI81"/>
      <c r="VMJ81"/>
      <c r="VMK81"/>
      <c r="VML81"/>
      <c r="VMM81"/>
      <c r="VMN81"/>
      <c r="VMO81"/>
      <c r="VMP81"/>
      <c r="VMQ81"/>
      <c r="VMR81"/>
      <c r="VMS81"/>
      <c r="VMT81"/>
      <c r="VMU81"/>
      <c r="VMV81"/>
      <c r="VMW81"/>
      <c r="VMX81"/>
      <c r="VMY81"/>
      <c r="VMZ81"/>
      <c r="VNA81"/>
      <c r="VNB81"/>
      <c r="VNC81"/>
      <c r="VND81"/>
      <c r="VNE81"/>
      <c r="VNF81"/>
      <c r="VNG81"/>
      <c r="VNH81"/>
      <c r="VNI81"/>
      <c r="VNJ81"/>
      <c r="VNK81"/>
      <c r="VNL81"/>
      <c r="VNM81"/>
      <c r="VNN81"/>
      <c r="VNO81"/>
      <c r="VNP81"/>
      <c r="VNQ81"/>
      <c r="VNR81"/>
      <c r="VNS81"/>
      <c r="VNT81"/>
      <c r="VNU81"/>
      <c r="VNV81"/>
      <c r="VNW81"/>
      <c r="VNX81"/>
      <c r="VNY81"/>
      <c r="VNZ81"/>
      <c r="VOA81"/>
      <c r="VOB81"/>
      <c r="VOC81"/>
      <c r="VOD81"/>
      <c r="VOE81"/>
      <c r="VOF81"/>
      <c r="VOG81"/>
      <c r="VOH81"/>
      <c r="VOI81"/>
      <c r="VOJ81"/>
      <c r="VOK81"/>
      <c r="VOL81"/>
      <c r="VOM81"/>
      <c r="VON81"/>
      <c r="VOO81"/>
      <c r="VOP81"/>
      <c r="VOQ81"/>
      <c r="VOR81"/>
      <c r="VOS81"/>
      <c r="VOT81"/>
      <c r="VOU81"/>
      <c r="VOV81"/>
      <c r="VOW81"/>
      <c r="VOX81"/>
      <c r="VOY81"/>
      <c r="VOZ81"/>
      <c r="VPA81"/>
      <c r="VPB81"/>
      <c r="VPC81"/>
      <c r="VPD81"/>
      <c r="VPE81"/>
      <c r="VPF81"/>
      <c r="VPG81"/>
      <c r="VPH81"/>
      <c r="VPI81"/>
      <c r="VPJ81"/>
      <c r="VPK81"/>
      <c r="VPL81"/>
      <c r="VPM81"/>
      <c r="VPN81"/>
      <c r="VPO81"/>
      <c r="VPP81"/>
      <c r="VPQ81"/>
      <c r="VPR81"/>
      <c r="VPS81"/>
      <c r="VPT81"/>
      <c r="VPU81"/>
      <c r="VPV81"/>
      <c r="VPW81"/>
      <c r="VPX81"/>
      <c r="VPY81"/>
      <c r="VPZ81"/>
      <c r="VQA81"/>
      <c r="VQB81"/>
      <c r="VQC81"/>
      <c r="VQD81"/>
      <c r="VQE81"/>
      <c r="VQF81"/>
      <c r="VQG81"/>
      <c r="VQH81"/>
      <c r="VQI81"/>
      <c r="VQJ81"/>
      <c r="VQK81"/>
      <c r="VQL81"/>
      <c r="VQM81"/>
      <c r="VQN81"/>
      <c r="VQO81"/>
      <c r="VQP81"/>
      <c r="VQQ81"/>
      <c r="VQR81"/>
      <c r="VQS81"/>
      <c r="VQT81"/>
      <c r="VQU81"/>
      <c r="VQV81"/>
      <c r="VQW81"/>
      <c r="VQX81"/>
      <c r="VQY81"/>
      <c r="VQZ81"/>
      <c r="VRA81"/>
      <c r="VRB81"/>
      <c r="VRC81"/>
      <c r="VRD81"/>
      <c r="VRE81"/>
      <c r="VRF81"/>
      <c r="VRG81"/>
      <c r="VRH81"/>
      <c r="VRI81"/>
      <c r="VRJ81"/>
      <c r="VRK81"/>
      <c r="VRL81"/>
      <c r="VRM81"/>
      <c r="VRN81"/>
      <c r="VRO81"/>
      <c r="VRP81"/>
      <c r="VRQ81"/>
      <c r="VRR81"/>
      <c r="VRS81"/>
      <c r="VRT81"/>
      <c r="VRU81"/>
      <c r="VRV81"/>
      <c r="VRW81"/>
      <c r="VRX81"/>
      <c r="VRY81"/>
      <c r="VRZ81"/>
      <c r="VSA81"/>
      <c r="VSB81"/>
      <c r="VSC81"/>
      <c r="VSD81"/>
      <c r="VSE81"/>
      <c r="VSF81"/>
      <c r="VSG81"/>
      <c r="VSH81"/>
      <c r="VSI81"/>
      <c r="VSJ81"/>
      <c r="VSK81"/>
      <c r="VSL81"/>
      <c r="VSM81"/>
      <c r="VSN81"/>
      <c r="VSO81"/>
      <c r="VSP81"/>
      <c r="VSQ81"/>
      <c r="VSR81"/>
      <c r="VSS81"/>
      <c r="VST81"/>
      <c r="VSU81"/>
      <c r="VSV81"/>
      <c r="VSW81"/>
      <c r="VSX81"/>
      <c r="VSY81"/>
      <c r="VSZ81"/>
      <c r="VTA81"/>
      <c r="VTB81"/>
      <c r="VTC81"/>
      <c r="VTD81"/>
      <c r="VTE81"/>
      <c r="VTF81"/>
      <c r="VTG81"/>
      <c r="VTH81"/>
      <c r="VTI81"/>
      <c r="VTJ81"/>
      <c r="VTK81"/>
      <c r="VTL81"/>
      <c r="VTM81"/>
      <c r="VTN81"/>
      <c r="VTO81"/>
      <c r="VTP81"/>
      <c r="VTQ81"/>
      <c r="VTR81"/>
      <c r="VTS81"/>
      <c r="VTT81"/>
      <c r="VTU81"/>
      <c r="VTV81"/>
      <c r="VTW81"/>
      <c r="VTX81"/>
      <c r="VTY81"/>
      <c r="VTZ81"/>
      <c r="VUA81"/>
      <c r="VUB81"/>
      <c r="VUC81"/>
      <c r="VUD81"/>
      <c r="VUE81"/>
      <c r="VUF81"/>
      <c r="VUG81"/>
      <c r="VUH81"/>
      <c r="VUI81"/>
      <c r="VUJ81"/>
      <c r="VUK81"/>
      <c r="VUL81"/>
      <c r="VUM81"/>
      <c r="VUN81"/>
      <c r="VUO81"/>
      <c r="VUP81"/>
      <c r="VUQ81"/>
      <c r="VUR81"/>
      <c r="VUS81"/>
      <c r="VUT81"/>
      <c r="VUU81"/>
      <c r="VUV81"/>
      <c r="VUW81"/>
      <c r="VUX81"/>
      <c r="VUY81"/>
      <c r="VUZ81"/>
      <c r="VVA81"/>
      <c r="VVB81"/>
      <c r="VVC81"/>
      <c r="VVD81"/>
      <c r="VVE81"/>
      <c r="VVF81"/>
      <c r="VVG81"/>
      <c r="VVH81"/>
      <c r="VVI81"/>
      <c r="VVJ81"/>
      <c r="VVK81"/>
      <c r="VVL81"/>
      <c r="VVM81"/>
      <c r="VVN81"/>
      <c r="VVO81"/>
      <c r="VVP81"/>
      <c r="VVQ81"/>
      <c r="VVR81"/>
      <c r="VVS81"/>
      <c r="VVT81"/>
      <c r="VVU81"/>
      <c r="VVV81"/>
      <c r="VVW81"/>
      <c r="VVX81"/>
      <c r="VVY81"/>
      <c r="VVZ81"/>
      <c r="VWA81"/>
      <c r="VWB81"/>
      <c r="VWC81"/>
      <c r="VWD81"/>
      <c r="VWE81"/>
      <c r="VWF81"/>
      <c r="VWG81"/>
      <c r="VWH81"/>
      <c r="VWI81"/>
      <c r="VWJ81"/>
      <c r="VWK81"/>
      <c r="VWL81"/>
      <c r="VWM81"/>
      <c r="VWN81"/>
      <c r="VWO81"/>
      <c r="VWP81"/>
      <c r="VWQ81"/>
      <c r="VWR81"/>
      <c r="VWS81"/>
      <c r="VWT81"/>
      <c r="VWU81"/>
      <c r="VWV81"/>
      <c r="VWW81"/>
      <c r="VWX81"/>
      <c r="VWY81"/>
      <c r="VWZ81"/>
      <c r="VXA81"/>
      <c r="VXB81"/>
      <c r="VXC81"/>
      <c r="VXD81"/>
      <c r="VXE81"/>
      <c r="VXF81"/>
      <c r="VXG81"/>
      <c r="VXH81"/>
      <c r="VXI81"/>
      <c r="VXJ81"/>
      <c r="VXK81"/>
      <c r="VXL81"/>
      <c r="VXM81"/>
      <c r="VXN81"/>
      <c r="VXO81"/>
      <c r="VXP81"/>
      <c r="VXQ81"/>
      <c r="VXR81"/>
      <c r="VXS81"/>
      <c r="VXT81"/>
      <c r="VXU81"/>
      <c r="VXV81"/>
      <c r="VXW81"/>
      <c r="VXX81"/>
      <c r="VXY81"/>
      <c r="VXZ81"/>
      <c r="VYA81"/>
      <c r="VYB81"/>
      <c r="VYC81"/>
      <c r="VYD81"/>
      <c r="VYE81"/>
      <c r="VYF81"/>
      <c r="VYG81"/>
      <c r="VYH81"/>
      <c r="VYI81"/>
      <c r="VYJ81"/>
      <c r="VYK81"/>
      <c r="VYL81"/>
      <c r="VYM81"/>
      <c r="VYN81"/>
      <c r="VYO81"/>
      <c r="VYP81"/>
      <c r="VYQ81"/>
      <c r="VYR81"/>
      <c r="VYS81"/>
      <c r="VYT81"/>
      <c r="VYU81"/>
      <c r="VYV81"/>
      <c r="VYW81"/>
      <c r="VYX81"/>
      <c r="VYY81"/>
      <c r="VYZ81"/>
      <c r="VZA81"/>
      <c r="VZB81"/>
      <c r="VZC81"/>
      <c r="VZD81"/>
      <c r="VZE81"/>
      <c r="VZF81"/>
      <c r="VZG81"/>
      <c r="VZH81"/>
      <c r="VZI81"/>
      <c r="VZJ81"/>
      <c r="VZK81"/>
      <c r="VZL81"/>
      <c r="VZM81"/>
      <c r="VZN81"/>
      <c r="VZO81"/>
      <c r="VZP81"/>
      <c r="VZQ81"/>
      <c r="VZR81"/>
      <c r="VZS81"/>
      <c r="VZT81"/>
      <c r="VZU81"/>
      <c r="VZV81"/>
      <c r="VZW81"/>
      <c r="VZX81"/>
      <c r="VZY81"/>
      <c r="VZZ81"/>
      <c r="WAA81"/>
      <c r="WAB81"/>
      <c r="WAC81"/>
      <c r="WAD81"/>
      <c r="WAE81"/>
      <c r="WAF81"/>
      <c r="WAG81"/>
      <c r="WAH81"/>
      <c r="WAI81"/>
      <c r="WAJ81"/>
      <c r="WAK81"/>
      <c r="WAL81"/>
      <c r="WAM81"/>
      <c r="WAN81"/>
      <c r="WAO81"/>
      <c r="WAP81"/>
      <c r="WAQ81"/>
      <c r="WAR81"/>
      <c r="WAS81"/>
      <c r="WAT81"/>
      <c r="WAU81"/>
      <c r="WAV81"/>
      <c r="WAW81"/>
      <c r="WAX81"/>
      <c r="WAY81"/>
      <c r="WAZ81"/>
      <c r="WBA81"/>
      <c r="WBB81"/>
      <c r="WBC81"/>
      <c r="WBD81"/>
      <c r="WBE81"/>
      <c r="WBF81"/>
      <c r="WBG81"/>
      <c r="WBH81"/>
      <c r="WBI81"/>
      <c r="WBJ81"/>
      <c r="WBK81"/>
      <c r="WBL81"/>
      <c r="WBM81"/>
      <c r="WBN81"/>
      <c r="WBO81"/>
      <c r="WBP81"/>
      <c r="WBQ81"/>
      <c r="WBR81"/>
      <c r="WBS81"/>
      <c r="WBT81"/>
      <c r="WBU81"/>
      <c r="WBV81"/>
      <c r="WBW81"/>
      <c r="WBX81"/>
      <c r="WBY81"/>
      <c r="WBZ81"/>
      <c r="WCA81"/>
      <c r="WCB81"/>
      <c r="WCC81"/>
      <c r="WCD81"/>
      <c r="WCE81"/>
      <c r="WCF81"/>
      <c r="WCG81"/>
      <c r="WCH81"/>
      <c r="WCI81"/>
      <c r="WCJ81"/>
      <c r="WCK81"/>
      <c r="WCL81"/>
      <c r="WCM81"/>
      <c r="WCN81"/>
      <c r="WCO81"/>
      <c r="WCP81"/>
      <c r="WCQ81"/>
      <c r="WCR81"/>
      <c r="WCS81"/>
      <c r="WCT81"/>
      <c r="WCU81"/>
      <c r="WCV81"/>
      <c r="WCW81"/>
      <c r="WCX81"/>
      <c r="WCY81"/>
      <c r="WCZ81"/>
      <c r="WDA81"/>
      <c r="WDB81"/>
      <c r="WDC81"/>
      <c r="WDD81"/>
      <c r="WDE81"/>
      <c r="WDF81"/>
      <c r="WDG81"/>
      <c r="WDH81"/>
      <c r="WDI81"/>
      <c r="WDJ81"/>
      <c r="WDK81"/>
      <c r="WDL81"/>
      <c r="WDM81"/>
      <c r="WDN81"/>
      <c r="WDO81"/>
      <c r="WDP81"/>
      <c r="WDQ81"/>
      <c r="WDR81"/>
      <c r="WDS81"/>
      <c r="WDT81"/>
      <c r="WDU81"/>
      <c r="WDV81"/>
      <c r="WDW81"/>
      <c r="WDX81"/>
      <c r="WDY81"/>
      <c r="WDZ81"/>
      <c r="WEA81"/>
      <c r="WEB81"/>
      <c r="WEC81"/>
      <c r="WED81"/>
      <c r="WEE81"/>
      <c r="WEF81"/>
      <c r="WEG81"/>
      <c r="WEH81"/>
      <c r="WEI81"/>
      <c r="WEJ81"/>
      <c r="WEK81"/>
      <c r="WEL81"/>
      <c r="WEM81"/>
      <c r="WEN81"/>
      <c r="WEO81"/>
      <c r="WEP81"/>
      <c r="WEQ81"/>
      <c r="WER81"/>
      <c r="WES81"/>
      <c r="WET81"/>
      <c r="WEU81"/>
      <c r="WEV81"/>
      <c r="WEW81"/>
      <c r="WEX81"/>
      <c r="WEY81"/>
      <c r="WEZ81"/>
      <c r="WFA81"/>
      <c r="WFB81"/>
      <c r="WFC81"/>
      <c r="WFD81"/>
      <c r="WFE81"/>
      <c r="WFF81"/>
      <c r="WFG81"/>
      <c r="WFH81"/>
      <c r="WFI81"/>
      <c r="WFJ81"/>
      <c r="WFK81"/>
      <c r="WFL81"/>
      <c r="WFM81"/>
      <c r="WFN81"/>
      <c r="WFO81"/>
      <c r="WFP81"/>
      <c r="WFQ81"/>
      <c r="WFR81"/>
      <c r="WFS81"/>
      <c r="WFT81"/>
      <c r="WFU81"/>
      <c r="WFV81"/>
      <c r="WFW81"/>
      <c r="WFX81"/>
      <c r="WFY81"/>
      <c r="WFZ81"/>
      <c r="WGA81"/>
      <c r="WGB81"/>
      <c r="WGC81"/>
      <c r="WGD81"/>
      <c r="WGE81"/>
      <c r="WGF81"/>
      <c r="WGG81"/>
      <c r="WGH81"/>
      <c r="WGI81"/>
      <c r="WGJ81"/>
      <c r="WGK81"/>
      <c r="WGL81"/>
      <c r="WGM81"/>
      <c r="WGN81"/>
      <c r="WGO81"/>
      <c r="WGP81"/>
      <c r="WGQ81"/>
      <c r="WGR81"/>
      <c r="WGS81"/>
      <c r="WGT81"/>
      <c r="WGU81"/>
      <c r="WGV81"/>
      <c r="WGW81"/>
      <c r="WGX81"/>
      <c r="WGY81"/>
      <c r="WGZ81"/>
      <c r="WHA81"/>
      <c r="WHB81"/>
      <c r="WHC81"/>
      <c r="WHD81"/>
      <c r="WHE81"/>
      <c r="WHF81"/>
      <c r="WHG81"/>
      <c r="WHH81"/>
      <c r="WHI81"/>
      <c r="WHJ81"/>
      <c r="WHK81"/>
      <c r="WHL81"/>
      <c r="WHM81"/>
      <c r="WHN81"/>
      <c r="WHO81"/>
      <c r="WHP81"/>
      <c r="WHQ81"/>
      <c r="WHR81"/>
      <c r="WHS81"/>
      <c r="WHT81"/>
      <c r="WHU81"/>
      <c r="WHV81"/>
      <c r="WHW81"/>
      <c r="WHX81"/>
      <c r="WHY81"/>
      <c r="WHZ81"/>
      <c r="WIA81"/>
      <c r="WIB81"/>
      <c r="WIC81"/>
      <c r="WID81"/>
      <c r="WIE81"/>
      <c r="WIF81"/>
      <c r="WIG81"/>
      <c r="WIH81"/>
      <c r="WII81"/>
      <c r="WIJ81"/>
      <c r="WIK81"/>
      <c r="WIL81"/>
      <c r="WIM81"/>
      <c r="WIN81"/>
      <c r="WIO81"/>
      <c r="WIP81"/>
      <c r="WIQ81"/>
      <c r="WIR81"/>
      <c r="WIS81"/>
      <c r="WIT81"/>
      <c r="WIU81"/>
      <c r="WIV81"/>
      <c r="WIW81"/>
      <c r="WIX81"/>
      <c r="WIY81"/>
      <c r="WIZ81"/>
      <c r="WJA81"/>
      <c r="WJB81"/>
      <c r="WJC81"/>
      <c r="WJD81"/>
      <c r="WJE81"/>
      <c r="WJF81"/>
      <c r="WJG81"/>
      <c r="WJH81"/>
      <c r="WJI81"/>
      <c r="WJJ81"/>
      <c r="WJK81"/>
      <c r="WJL81"/>
      <c r="WJM81"/>
      <c r="WJN81"/>
      <c r="WJO81"/>
      <c r="WJP81"/>
      <c r="WJQ81"/>
      <c r="WJR81"/>
      <c r="WJS81"/>
      <c r="WJT81"/>
      <c r="WJU81"/>
      <c r="WJV81"/>
      <c r="WJW81"/>
      <c r="WJX81"/>
      <c r="WJY81"/>
      <c r="WJZ81"/>
      <c r="WKA81"/>
      <c r="WKB81"/>
      <c r="WKC81"/>
      <c r="WKD81"/>
      <c r="WKE81"/>
      <c r="WKF81"/>
      <c r="WKG81"/>
      <c r="WKH81"/>
      <c r="WKI81"/>
      <c r="WKJ81"/>
      <c r="WKK81"/>
      <c r="WKL81"/>
      <c r="WKM81"/>
      <c r="WKN81"/>
      <c r="WKO81"/>
      <c r="WKP81"/>
      <c r="WKQ81"/>
      <c r="WKR81"/>
      <c r="WKS81"/>
      <c r="WKT81"/>
      <c r="WKU81"/>
      <c r="WKV81"/>
      <c r="WKW81"/>
      <c r="WKX81"/>
      <c r="WKY81"/>
      <c r="WKZ81"/>
      <c r="WLA81"/>
      <c r="WLB81"/>
      <c r="WLC81"/>
      <c r="WLD81"/>
      <c r="WLE81"/>
      <c r="WLF81"/>
      <c r="WLG81"/>
      <c r="WLH81"/>
      <c r="WLI81"/>
      <c r="WLJ81"/>
      <c r="WLK81"/>
      <c r="WLL81"/>
      <c r="WLM81"/>
      <c r="WLN81"/>
      <c r="WLO81"/>
      <c r="WLP81"/>
      <c r="WLQ81"/>
      <c r="WLR81"/>
      <c r="WLS81"/>
      <c r="WLT81"/>
      <c r="WLU81"/>
      <c r="WLV81"/>
      <c r="WLW81"/>
      <c r="WLX81"/>
      <c r="WLY81"/>
      <c r="WLZ81"/>
      <c r="WMA81"/>
      <c r="WMB81"/>
      <c r="WMC81"/>
      <c r="WMD81"/>
      <c r="WME81"/>
      <c r="WMF81"/>
      <c r="WMG81"/>
      <c r="WMH81"/>
      <c r="WMI81"/>
      <c r="WMJ81"/>
      <c r="WMK81"/>
      <c r="WML81"/>
      <c r="WMM81"/>
      <c r="WMN81"/>
      <c r="WMO81"/>
      <c r="WMP81"/>
      <c r="WMQ81"/>
      <c r="WMR81"/>
      <c r="WMS81"/>
      <c r="WMT81"/>
      <c r="WMU81"/>
      <c r="WMV81"/>
      <c r="WMW81"/>
      <c r="WMX81"/>
      <c r="WMY81"/>
      <c r="WMZ81"/>
      <c r="WNA81"/>
      <c r="WNB81"/>
      <c r="WNC81"/>
      <c r="WND81"/>
      <c r="WNE81"/>
      <c r="WNF81"/>
      <c r="WNG81"/>
      <c r="WNH81"/>
      <c r="WNI81"/>
      <c r="WNJ81"/>
      <c r="WNK81"/>
      <c r="WNL81"/>
      <c r="WNM81"/>
      <c r="WNN81"/>
      <c r="WNO81"/>
      <c r="WNP81"/>
      <c r="WNQ81"/>
      <c r="WNR81"/>
      <c r="WNS81"/>
      <c r="WNT81"/>
      <c r="WNU81"/>
      <c r="WNV81"/>
      <c r="WNW81"/>
      <c r="WNX81"/>
      <c r="WNY81"/>
      <c r="WNZ81"/>
      <c r="WOA81"/>
      <c r="WOB81"/>
      <c r="WOC81"/>
      <c r="WOD81"/>
      <c r="WOE81"/>
      <c r="WOF81"/>
      <c r="WOG81"/>
      <c r="WOH81"/>
      <c r="WOI81"/>
      <c r="WOJ81"/>
      <c r="WOK81"/>
      <c r="WOL81"/>
      <c r="WOM81"/>
      <c r="WON81"/>
      <c r="WOO81"/>
      <c r="WOP81"/>
      <c r="WOQ81"/>
      <c r="WOR81"/>
      <c r="WOS81"/>
      <c r="WOT81"/>
      <c r="WOU81"/>
      <c r="WOV81"/>
      <c r="WOW81"/>
      <c r="WOX81"/>
      <c r="WOY81"/>
      <c r="WOZ81"/>
      <c r="WPA81"/>
      <c r="WPB81"/>
      <c r="WPC81"/>
      <c r="WPD81"/>
      <c r="WPE81"/>
      <c r="WPF81"/>
      <c r="WPG81"/>
      <c r="WPH81"/>
      <c r="WPI81"/>
      <c r="WPJ81"/>
      <c r="WPK81"/>
      <c r="WPL81"/>
      <c r="WPM81"/>
      <c r="WPN81"/>
      <c r="WPO81"/>
      <c r="WPP81"/>
      <c r="WPQ81"/>
      <c r="WPR81"/>
      <c r="WPS81"/>
      <c r="WPT81"/>
      <c r="WPU81"/>
      <c r="WPV81"/>
      <c r="WPW81"/>
      <c r="WPX81"/>
      <c r="WPY81"/>
      <c r="WPZ81"/>
      <c r="WQA81"/>
      <c r="WQB81"/>
      <c r="WQC81"/>
      <c r="WQD81"/>
      <c r="WQE81"/>
      <c r="WQF81"/>
      <c r="WQG81"/>
      <c r="WQH81"/>
      <c r="WQI81"/>
      <c r="WQJ81"/>
      <c r="WQK81"/>
      <c r="WQL81"/>
      <c r="WQM81"/>
      <c r="WQN81"/>
      <c r="WQO81"/>
      <c r="WQP81"/>
      <c r="WQQ81"/>
      <c r="WQR81"/>
      <c r="WQS81"/>
      <c r="WQT81"/>
      <c r="WQU81"/>
      <c r="WQV81"/>
      <c r="WQW81"/>
      <c r="WQX81"/>
      <c r="WQY81"/>
      <c r="WQZ81"/>
      <c r="WRA81"/>
      <c r="WRB81"/>
      <c r="WRC81"/>
      <c r="WRD81"/>
      <c r="WRE81"/>
      <c r="WRF81"/>
      <c r="WRG81"/>
      <c r="WRH81"/>
      <c r="WRI81"/>
      <c r="WRJ81"/>
      <c r="WRK81"/>
      <c r="WRL81"/>
      <c r="WRM81"/>
      <c r="WRN81"/>
      <c r="WRO81"/>
      <c r="WRP81"/>
      <c r="WRQ81"/>
      <c r="WRR81"/>
      <c r="WRS81"/>
      <c r="WRT81"/>
      <c r="WRU81"/>
      <c r="WRV81"/>
      <c r="WRW81"/>
      <c r="WRX81"/>
      <c r="WRY81"/>
      <c r="WRZ81"/>
      <c r="WSA81"/>
      <c r="WSB81"/>
      <c r="WSC81"/>
      <c r="WSD81"/>
      <c r="WSE81"/>
      <c r="WSF81"/>
      <c r="WSG81"/>
      <c r="WSH81"/>
      <c r="WSI81"/>
      <c r="WSJ81"/>
      <c r="WSK81"/>
      <c r="WSL81"/>
      <c r="WSM81"/>
      <c r="WSN81"/>
      <c r="WSO81"/>
      <c r="WSP81"/>
      <c r="WSQ81"/>
      <c r="WSR81"/>
      <c r="WSS81"/>
      <c r="WST81"/>
      <c r="WSU81"/>
      <c r="WSV81"/>
      <c r="WSW81"/>
      <c r="WSX81"/>
      <c r="WSY81"/>
      <c r="WSZ81"/>
      <c r="WTA81"/>
      <c r="WTB81"/>
      <c r="WTC81"/>
      <c r="WTD81"/>
      <c r="WTE81"/>
      <c r="WTF81"/>
      <c r="WTG81"/>
      <c r="WTH81"/>
      <c r="WTI81"/>
      <c r="WTJ81"/>
      <c r="WTK81"/>
      <c r="WTL81"/>
      <c r="WTM81"/>
      <c r="WTN81"/>
      <c r="WTO81"/>
      <c r="WTP81"/>
      <c r="WTQ81"/>
      <c r="WTR81"/>
      <c r="WTS81"/>
      <c r="WTT81"/>
      <c r="WTU81"/>
      <c r="WTV81"/>
      <c r="WTW81"/>
      <c r="WTX81"/>
      <c r="WTY81"/>
      <c r="WTZ81"/>
      <c r="WUA81"/>
      <c r="WUB81"/>
      <c r="WUC81"/>
      <c r="WUD81"/>
      <c r="WUE81"/>
      <c r="WUF81"/>
      <c r="WUG81"/>
      <c r="WUH81"/>
      <c r="WUI81"/>
      <c r="WUJ81"/>
      <c r="WUK81"/>
      <c r="WUL81"/>
      <c r="WUM81"/>
      <c r="WUN81"/>
      <c r="WUO81"/>
      <c r="WUP81"/>
      <c r="WUQ81"/>
      <c r="WUR81"/>
      <c r="WUS81"/>
      <c r="WUT81"/>
      <c r="WUU81"/>
      <c r="WUV81"/>
      <c r="WUW81"/>
      <c r="WUX81"/>
      <c r="WUY81"/>
      <c r="WUZ81"/>
      <c r="WVA81"/>
      <c r="WVB81"/>
      <c r="WVC81"/>
      <c r="WVD81"/>
      <c r="WVE81"/>
      <c r="WVF81"/>
      <c r="WVG81"/>
      <c r="WVH81"/>
      <c r="WVI81"/>
      <c r="WVJ81"/>
      <c r="WVK81"/>
      <c r="WVL81"/>
      <c r="WVM81"/>
      <c r="WVN81"/>
      <c r="WVO81"/>
      <c r="WVP81"/>
      <c r="WVQ81"/>
      <c r="WVR81"/>
      <c r="WVS81"/>
      <c r="WVT81"/>
      <c r="WVU81"/>
      <c r="WVV81"/>
      <c r="WVW81"/>
      <c r="WVX81"/>
      <c r="WVY81"/>
      <c r="WVZ81"/>
      <c r="WWA81"/>
      <c r="WWB81"/>
      <c r="WWC81"/>
      <c r="WWD81"/>
      <c r="WWE81"/>
      <c r="WWF81"/>
      <c r="WWG81"/>
      <c r="WWH81"/>
      <c r="WWI81"/>
      <c r="WWJ81"/>
      <c r="WWK81"/>
      <c r="WWL81"/>
      <c r="WWM81"/>
      <c r="WWN81"/>
      <c r="WWO81"/>
      <c r="WWP81"/>
      <c r="WWQ81"/>
      <c r="WWR81"/>
      <c r="WWS81"/>
      <c r="WWT81"/>
      <c r="WWU81"/>
      <c r="WWV81"/>
      <c r="WWW81"/>
      <c r="WWX81"/>
      <c r="WWY81"/>
      <c r="WWZ81"/>
      <c r="WXA81"/>
      <c r="WXB81"/>
      <c r="WXC81"/>
      <c r="WXD81"/>
      <c r="WXE81"/>
      <c r="WXF81"/>
      <c r="WXG81"/>
      <c r="WXH81"/>
      <c r="WXI81"/>
      <c r="WXJ81"/>
      <c r="WXK81"/>
      <c r="WXL81"/>
      <c r="WXM81"/>
      <c r="WXN81"/>
      <c r="WXO81"/>
      <c r="WXP81"/>
      <c r="WXQ81"/>
      <c r="WXR81"/>
      <c r="WXS81"/>
      <c r="WXT81"/>
      <c r="WXU81"/>
      <c r="WXV81"/>
      <c r="WXW81"/>
      <c r="WXX81"/>
      <c r="WXY81"/>
      <c r="WXZ81"/>
      <c r="WYA81"/>
      <c r="WYB81"/>
      <c r="WYC81"/>
      <c r="WYD81"/>
      <c r="WYE81"/>
      <c r="WYF81"/>
      <c r="WYG81"/>
      <c r="WYH81"/>
      <c r="WYI81"/>
      <c r="WYJ81"/>
      <c r="WYK81"/>
      <c r="WYL81"/>
      <c r="WYM81"/>
      <c r="WYN81"/>
      <c r="WYO81"/>
      <c r="WYP81"/>
      <c r="WYQ81"/>
      <c r="WYR81"/>
      <c r="WYS81"/>
      <c r="WYT81"/>
      <c r="WYU81"/>
      <c r="WYV81"/>
      <c r="WYW81"/>
      <c r="WYX81"/>
      <c r="WYY81"/>
      <c r="WYZ81"/>
      <c r="WZA81"/>
      <c r="WZB81"/>
      <c r="WZC81"/>
      <c r="WZD81"/>
      <c r="WZE81"/>
      <c r="WZF81"/>
      <c r="WZG81"/>
      <c r="WZH81"/>
      <c r="WZI81"/>
      <c r="WZJ81"/>
      <c r="WZK81"/>
      <c r="WZL81"/>
      <c r="WZM81"/>
      <c r="WZN81"/>
      <c r="WZO81"/>
      <c r="WZP81"/>
      <c r="WZQ81"/>
      <c r="WZR81"/>
      <c r="WZS81"/>
      <c r="WZT81"/>
      <c r="WZU81"/>
      <c r="WZV81"/>
      <c r="WZW81"/>
      <c r="WZX81"/>
      <c r="WZY81"/>
      <c r="WZZ81"/>
      <c r="XAA81"/>
      <c r="XAB81"/>
      <c r="XAC81"/>
      <c r="XAD81"/>
      <c r="XAE81"/>
      <c r="XAF81"/>
      <c r="XAG81"/>
      <c r="XAH81"/>
      <c r="XAI81"/>
      <c r="XAJ81"/>
      <c r="XAK81"/>
      <c r="XAL81"/>
      <c r="XAM81"/>
      <c r="XAN81"/>
      <c r="XAO81"/>
      <c r="XAP81"/>
      <c r="XAQ81"/>
      <c r="XAR81"/>
      <c r="XAS81"/>
      <c r="XAT81"/>
      <c r="XAU81"/>
      <c r="XAV81"/>
      <c r="XAW81"/>
      <c r="XAX81"/>
      <c r="XAY81"/>
      <c r="XAZ81"/>
      <c r="XBA81"/>
      <c r="XBB81"/>
      <c r="XBC81"/>
      <c r="XBD81"/>
      <c r="XBE81"/>
      <c r="XBF81"/>
      <c r="XBG81"/>
      <c r="XBH81"/>
      <c r="XBI81"/>
      <c r="XBJ81"/>
      <c r="XBK81"/>
      <c r="XBL81"/>
      <c r="XBM81"/>
      <c r="XBN81"/>
      <c r="XBO81"/>
      <c r="XBP81"/>
      <c r="XBQ81"/>
      <c r="XBR81"/>
      <c r="XBS81"/>
      <c r="XBT81"/>
      <c r="XBU81"/>
      <c r="XBV81"/>
      <c r="XBW81"/>
      <c r="XBX81"/>
      <c r="XBY81"/>
      <c r="XBZ81"/>
      <c r="XCA81"/>
      <c r="XCB81"/>
      <c r="XCC81"/>
      <c r="XCD81"/>
      <c r="XCE81"/>
      <c r="XCF81"/>
      <c r="XCG81"/>
      <c r="XCH81"/>
      <c r="XCI81"/>
      <c r="XCJ81"/>
      <c r="XCK81"/>
      <c r="XCL81"/>
      <c r="XCM81"/>
      <c r="XCN81"/>
      <c r="XCO81"/>
      <c r="XCP81"/>
      <c r="XCQ81"/>
      <c r="XCR81"/>
      <c r="XCS81"/>
      <c r="XCT81"/>
      <c r="XCU81"/>
      <c r="XCV81"/>
      <c r="XCW81"/>
      <c r="XCX81"/>
      <c r="XCY81"/>
      <c r="XCZ81"/>
      <c r="XDA81"/>
      <c r="XDB81"/>
      <c r="XDC81"/>
      <c r="XDD81"/>
      <c r="XDE81"/>
      <c r="XDF81"/>
      <c r="XDG81"/>
      <c r="XDH81"/>
      <c r="XDI81"/>
      <c r="XDJ81"/>
      <c r="XDK81"/>
      <c r="XDL81"/>
      <c r="XDM81"/>
      <c r="XDN81"/>
      <c r="XDO81"/>
      <c r="XDP81"/>
      <c r="XDQ81"/>
      <c r="XDR81"/>
      <c r="XDS81"/>
      <c r="XDT81"/>
      <c r="XDU81"/>
      <c r="XDV81"/>
      <c r="XDW81"/>
      <c r="XDX81"/>
      <c r="XDY81"/>
      <c r="XDZ81"/>
      <c r="XEA81"/>
      <c r="XEB81"/>
      <c r="XEC81"/>
      <c r="XED81"/>
      <c r="XEE81"/>
      <c r="XEF81"/>
      <c r="XEG81"/>
      <c r="XEH81"/>
      <c r="XEI81"/>
      <c r="XEJ81"/>
      <c r="XEK81"/>
      <c r="XEL81"/>
      <c r="XEM81"/>
      <c r="XEN81"/>
      <c r="XEO81"/>
      <c r="XEP81"/>
      <c r="XEQ81"/>
      <c r="XER81"/>
      <c r="XES81"/>
    </row>
    <row r="82" spans="1:16373" ht="15.75">
      <c r="A82" s="319" t="s">
        <v>57</v>
      </c>
      <c r="B82" s="320"/>
      <c r="C82" s="320"/>
      <c r="D82" s="320"/>
      <c r="E82" s="321"/>
      <c r="H82" s="10"/>
      <c r="I82" s="243">
        <f>I81-SubAwards!D75</f>
        <v>0</v>
      </c>
      <c r="J82" s="10"/>
      <c r="K82" s="24"/>
      <c r="L82"/>
      <c r="M82" s="30"/>
      <c r="N82" s="243">
        <f>N81-SubAwards!E75</f>
        <v>0</v>
      </c>
      <c r="O82" s="10"/>
      <c r="P82" s="24"/>
      <c r="Q82"/>
      <c r="R82" s="10"/>
      <c r="S82" s="243">
        <f>S81-SubAwards!F75</f>
        <v>0</v>
      </c>
      <c r="T82" s="24"/>
      <c r="U82" s="24"/>
      <c r="W82" s="10"/>
      <c r="X82" s="243">
        <f>X81-SubAwards!G75</f>
        <v>0</v>
      </c>
      <c r="Y82" s="10"/>
      <c r="Z82" s="24"/>
      <c r="AA82"/>
      <c r="AB82" s="10"/>
      <c r="AC82" s="243">
        <f>AC81-SubAwards!H75</f>
        <v>0</v>
      </c>
      <c r="AD82" s="312">
        <f>SUM(I82:AC82)</f>
        <v>0</v>
      </c>
      <c r="AE82" s="10"/>
      <c r="AF82" s="10"/>
      <c r="AG82" s="10"/>
      <c r="AH82"/>
      <c r="AI82"/>
      <c r="AK82"/>
      <c r="AL82"/>
      <c r="AM82"/>
      <c r="AN82"/>
      <c r="AO82"/>
    </row>
    <row r="83" spans="1:16373" ht="15.75">
      <c r="A83" s="580" t="s">
        <v>149</v>
      </c>
      <c r="B83" s="581"/>
      <c r="C83" s="581"/>
      <c r="D83" s="581"/>
      <c r="E83" s="321"/>
      <c r="H83" s="10"/>
      <c r="I83" s="233">
        <f>I81</f>
        <v>0</v>
      </c>
      <c r="J83" s="10"/>
      <c r="K83" s="24"/>
      <c r="L83"/>
      <c r="M83" s="30"/>
      <c r="N83" s="233">
        <f>N81</f>
        <v>0</v>
      </c>
      <c r="O83" s="10"/>
      <c r="P83" s="24"/>
      <c r="Q83"/>
      <c r="R83" s="10"/>
      <c r="S83" s="233">
        <f>S81</f>
        <v>0</v>
      </c>
      <c r="T83" s="24"/>
      <c r="U83" s="24"/>
      <c r="W83" s="10"/>
      <c r="X83" s="233">
        <f>X81</f>
        <v>0</v>
      </c>
      <c r="Y83" s="10"/>
      <c r="Z83" s="24"/>
      <c r="AA83"/>
      <c r="AB83" s="10"/>
      <c r="AC83" s="233">
        <f>AC81</f>
        <v>0</v>
      </c>
      <c r="AD83" s="312">
        <f>SUM(I83:AC83)</f>
        <v>0</v>
      </c>
      <c r="AE83" s="10"/>
      <c r="AF83" s="10"/>
      <c r="AG83" s="10"/>
      <c r="AH83"/>
      <c r="AI83"/>
      <c r="AK83"/>
      <c r="AL83"/>
      <c r="AM83"/>
      <c r="AN83"/>
      <c r="AO83"/>
    </row>
    <row r="84" spans="1:16373" ht="16.5" thickBot="1">
      <c r="A84" s="593" t="s">
        <v>150</v>
      </c>
      <c r="B84" s="594"/>
      <c r="C84" s="594"/>
      <c r="D84" s="594"/>
      <c r="E84" s="321"/>
      <c r="H84" s="10"/>
      <c r="I84" s="405">
        <f>ROUNDUP(I80*I83,0)</f>
        <v>0</v>
      </c>
      <c r="J84" s="10"/>
      <c r="K84" s="24"/>
      <c r="L84" s="10"/>
      <c r="M84" s="30"/>
      <c r="N84" s="405">
        <f>ROUNDUP(N80*N83,0)</f>
        <v>0</v>
      </c>
      <c r="O84" s="10"/>
      <c r="P84" s="24"/>
      <c r="Q84"/>
      <c r="R84" s="10"/>
      <c r="S84" s="405">
        <f>ROUNDUP(S80*S83,0)</f>
        <v>0</v>
      </c>
      <c r="T84" s="108"/>
      <c r="U84" s="24"/>
      <c r="W84" s="10"/>
      <c r="X84" s="405">
        <f>ROUNDUP(X80*X83,0)</f>
        <v>0</v>
      </c>
      <c r="Y84" s="10"/>
      <c r="Z84" s="24"/>
      <c r="AA84"/>
      <c r="AB84" s="10"/>
      <c r="AC84" s="405">
        <f>ROUNDUP(AC80*AC83,0)</f>
        <v>0</v>
      </c>
      <c r="AD84" s="312">
        <f>SUM(I84:AC84)</f>
        <v>0</v>
      </c>
      <c r="AE84" s="348"/>
      <c r="AF84" s="347"/>
      <c r="AG84" s="347"/>
      <c r="AH84"/>
      <c r="AI84"/>
      <c r="AK84"/>
      <c r="AL84"/>
      <c r="AM84"/>
      <c r="AN84"/>
      <c r="AO84"/>
    </row>
    <row r="85" spans="1:16373" ht="16.5" thickBot="1">
      <c r="A85" s="322" t="s">
        <v>58</v>
      </c>
      <c r="B85" s="323"/>
      <c r="C85" s="323"/>
      <c r="D85" s="323"/>
      <c r="E85" s="324"/>
      <c r="F85" s="49"/>
      <c r="G85" s="49"/>
      <c r="H85" s="50"/>
      <c r="I85" s="244">
        <f>I84+I81</f>
        <v>0</v>
      </c>
      <c r="J85" s="50"/>
      <c r="K85" s="51"/>
      <c r="L85" s="49"/>
      <c r="M85" s="52"/>
      <c r="N85" s="244">
        <f>N81+N84</f>
        <v>0</v>
      </c>
      <c r="O85" s="50"/>
      <c r="P85" s="51"/>
      <c r="Q85" s="49"/>
      <c r="R85" s="50"/>
      <c r="S85" s="244">
        <f>S81+S84</f>
        <v>0</v>
      </c>
      <c r="T85" s="107"/>
      <c r="U85" s="51"/>
      <c r="V85" s="49"/>
      <c r="W85" s="50"/>
      <c r="X85" s="244">
        <f>X81+X84</f>
        <v>0</v>
      </c>
      <c r="Y85" s="50"/>
      <c r="Z85" s="51"/>
      <c r="AA85" s="49"/>
      <c r="AB85" s="50"/>
      <c r="AC85" s="244">
        <f>AC81+AC84</f>
        <v>0</v>
      </c>
      <c r="AD85" s="313">
        <f>SUM(I85:AC85)</f>
        <v>0</v>
      </c>
      <c r="AE85" s="10"/>
      <c r="AF85" s="24"/>
      <c r="AG85" s="24"/>
      <c r="AH85"/>
      <c r="AI85" s="10"/>
      <c r="AJ85" s="5"/>
      <c r="AN85" s="246"/>
      <c r="AO85"/>
    </row>
    <row r="86" spans="1:16373">
      <c r="T86" s="35"/>
      <c r="U86" s="35"/>
      <c r="X86" s="217"/>
      <c r="AA86" s="35"/>
      <c r="AB86" s="24"/>
      <c r="AF86"/>
      <c r="AH86" s="10"/>
      <c r="AI86" s="10"/>
      <c r="AK86" s="10"/>
    </row>
    <row r="87" spans="1:16373">
      <c r="T87" s="35"/>
      <c r="U87" s="35"/>
      <c r="AA87" s="35"/>
      <c r="AB87" s="24"/>
    </row>
    <row r="88" spans="1:16373" ht="13.5" thickBot="1">
      <c r="T88" s="35"/>
      <c r="U88" s="35"/>
      <c r="AA88" s="35"/>
      <c r="AB88" s="24"/>
    </row>
    <row r="89" spans="1:16373" ht="16.5" thickBot="1">
      <c r="A89" s="567" t="s">
        <v>95</v>
      </c>
      <c r="B89" s="568"/>
      <c r="C89" s="568"/>
      <c r="D89" s="569"/>
      <c r="AA89" s="35"/>
      <c r="AB89" s="24"/>
    </row>
    <row r="90" spans="1:16373">
      <c r="A90" s="566"/>
      <c r="B90" s="558"/>
      <c r="C90" s="558"/>
      <c r="D90" s="559"/>
      <c r="E90" s="557"/>
      <c r="F90" s="558"/>
      <c r="G90" s="558"/>
      <c r="H90" s="558"/>
      <c r="I90" s="558"/>
      <c r="J90" s="559"/>
      <c r="K90" s="548"/>
      <c r="L90" s="549"/>
      <c r="M90" s="549"/>
      <c r="N90" s="549"/>
      <c r="O90" s="549"/>
      <c r="P90" s="549"/>
      <c r="Q90" s="550"/>
      <c r="AA90" s="35"/>
      <c r="AB90" s="24"/>
    </row>
    <row r="91" spans="1:16373">
      <c r="A91" s="560"/>
      <c r="B91" s="561"/>
      <c r="C91" s="561"/>
      <c r="D91" s="562"/>
      <c r="E91" s="560"/>
      <c r="F91" s="561"/>
      <c r="G91" s="561"/>
      <c r="H91" s="561"/>
      <c r="I91" s="561"/>
      <c r="J91" s="562"/>
      <c r="K91" s="551"/>
      <c r="L91" s="552"/>
      <c r="M91" s="552"/>
      <c r="N91" s="552"/>
      <c r="O91" s="552"/>
      <c r="P91" s="552"/>
      <c r="Q91" s="553"/>
      <c r="AA91" s="35"/>
      <c r="AB91" s="24"/>
    </row>
    <row r="92" spans="1:16373">
      <c r="A92" s="560"/>
      <c r="B92" s="561"/>
      <c r="C92" s="561"/>
      <c r="D92" s="562"/>
      <c r="E92" s="560"/>
      <c r="F92" s="561"/>
      <c r="G92" s="561"/>
      <c r="H92" s="561"/>
      <c r="I92" s="561"/>
      <c r="J92" s="562"/>
      <c r="K92" s="551"/>
      <c r="L92" s="552"/>
      <c r="M92" s="552"/>
      <c r="N92" s="552"/>
      <c r="O92" s="552"/>
      <c r="P92" s="552"/>
      <c r="Q92" s="553"/>
      <c r="AA92" s="35"/>
      <c r="AB92" s="24"/>
    </row>
    <row r="93" spans="1:16373">
      <c r="A93" s="560"/>
      <c r="B93" s="561"/>
      <c r="C93" s="561"/>
      <c r="D93" s="562"/>
      <c r="E93" s="560"/>
      <c r="F93" s="561"/>
      <c r="G93" s="561"/>
      <c r="H93" s="561"/>
      <c r="I93" s="561"/>
      <c r="J93" s="562"/>
      <c r="K93" s="551"/>
      <c r="L93" s="552"/>
      <c r="M93" s="552"/>
      <c r="N93" s="552"/>
      <c r="O93" s="552"/>
      <c r="P93" s="552"/>
      <c r="Q93" s="553"/>
      <c r="AB93" s="10"/>
    </row>
    <row r="94" spans="1:16373">
      <c r="A94" s="560"/>
      <c r="B94" s="561"/>
      <c r="C94" s="561"/>
      <c r="D94" s="562"/>
      <c r="E94" s="560"/>
      <c r="F94" s="561"/>
      <c r="G94" s="561"/>
      <c r="H94" s="561"/>
      <c r="I94" s="561"/>
      <c r="J94" s="562"/>
      <c r="K94" s="551"/>
      <c r="L94" s="552"/>
      <c r="M94" s="552"/>
      <c r="N94" s="552"/>
      <c r="O94" s="552"/>
      <c r="P94" s="552"/>
      <c r="Q94" s="553"/>
      <c r="AB94" s="10"/>
    </row>
    <row r="95" spans="1:16373">
      <c r="A95" s="560"/>
      <c r="B95" s="561"/>
      <c r="C95" s="561"/>
      <c r="D95" s="562"/>
      <c r="E95" s="560"/>
      <c r="F95" s="561"/>
      <c r="G95" s="561"/>
      <c r="H95" s="561"/>
      <c r="I95" s="561"/>
      <c r="J95" s="562"/>
      <c r="K95" s="551"/>
      <c r="L95" s="552"/>
      <c r="M95" s="552"/>
      <c r="N95" s="552"/>
      <c r="O95" s="552"/>
      <c r="P95" s="552"/>
      <c r="Q95" s="553"/>
      <c r="AB95" s="10"/>
    </row>
    <row r="96" spans="1:16373">
      <c r="A96" s="560"/>
      <c r="B96" s="561"/>
      <c r="C96" s="561"/>
      <c r="D96" s="562"/>
      <c r="E96" s="560"/>
      <c r="F96" s="561"/>
      <c r="G96" s="561"/>
      <c r="H96" s="561"/>
      <c r="I96" s="561"/>
      <c r="J96" s="562"/>
      <c r="K96" s="551"/>
      <c r="L96" s="552"/>
      <c r="M96" s="552"/>
      <c r="N96" s="552"/>
      <c r="O96" s="552"/>
      <c r="P96" s="552"/>
      <c r="Q96" s="553"/>
      <c r="AB96" s="10"/>
    </row>
    <row r="97" spans="1:28">
      <c r="A97" s="560"/>
      <c r="B97" s="561"/>
      <c r="C97" s="561"/>
      <c r="D97" s="562"/>
      <c r="E97" s="560"/>
      <c r="F97" s="561"/>
      <c r="G97" s="561"/>
      <c r="H97" s="561"/>
      <c r="I97" s="561"/>
      <c r="J97" s="562"/>
      <c r="K97" s="551"/>
      <c r="L97" s="552"/>
      <c r="M97" s="552"/>
      <c r="N97" s="552"/>
      <c r="O97" s="552"/>
      <c r="P97" s="552"/>
      <c r="Q97" s="553"/>
      <c r="AB97" s="10"/>
    </row>
    <row r="98" spans="1:28">
      <c r="A98" s="560"/>
      <c r="B98" s="561"/>
      <c r="C98" s="561"/>
      <c r="D98" s="562"/>
      <c r="E98" s="560"/>
      <c r="F98" s="561"/>
      <c r="G98" s="561"/>
      <c r="H98" s="561"/>
      <c r="I98" s="561"/>
      <c r="J98" s="562"/>
      <c r="K98" s="551"/>
      <c r="L98" s="552"/>
      <c r="M98" s="552"/>
      <c r="N98" s="552"/>
      <c r="O98" s="552"/>
      <c r="P98" s="552"/>
      <c r="Q98" s="553"/>
      <c r="AB98" s="10"/>
    </row>
    <row r="99" spans="1:28">
      <c r="A99" s="560"/>
      <c r="B99" s="561"/>
      <c r="C99" s="561"/>
      <c r="D99" s="562"/>
      <c r="E99" s="560"/>
      <c r="F99" s="561"/>
      <c r="G99" s="561"/>
      <c r="H99" s="561"/>
      <c r="I99" s="561"/>
      <c r="J99" s="562"/>
      <c r="K99" s="551"/>
      <c r="L99" s="552"/>
      <c r="M99" s="552"/>
      <c r="N99" s="552"/>
      <c r="O99" s="552"/>
      <c r="P99" s="552"/>
      <c r="Q99" s="553"/>
      <c r="AB99" s="10"/>
    </row>
    <row r="100" spans="1:28" ht="13.5" thickBot="1">
      <c r="A100" s="563"/>
      <c r="B100" s="564"/>
      <c r="C100" s="564"/>
      <c r="D100" s="565"/>
      <c r="E100" s="563"/>
      <c r="F100" s="564"/>
      <c r="G100" s="564"/>
      <c r="H100" s="564"/>
      <c r="I100" s="564"/>
      <c r="J100" s="565"/>
      <c r="K100" s="554"/>
      <c r="L100" s="555"/>
      <c r="M100" s="555"/>
      <c r="N100" s="555"/>
      <c r="O100" s="555"/>
      <c r="P100" s="555"/>
      <c r="Q100" s="556"/>
      <c r="AB100" s="10"/>
    </row>
    <row r="101" spans="1:28">
      <c r="AB101" s="10"/>
    </row>
    <row r="102" spans="1:28">
      <c r="AB102" s="10"/>
    </row>
    <row r="103" spans="1:28">
      <c r="AB103" s="10"/>
    </row>
    <row r="104" spans="1:28">
      <c r="AB104" s="10"/>
    </row>
    <row r="105" spans="1:28">
      <c r="AB105" s="10"/>
    </row>
    <row r="106" spans="1:28">
      <c r="AB106" s="10"/>
    </row>
    <row r="107" spans="1:28">
      <c r="AB107" s="10"/>
    </row>
    <row r="108" spans="1:28">
      <c r="AB108" s="10"/>
    </row>
    <row r="109" spans="1:28">
      <c r="AB109" s="10"/>
    </row>
    <row r="110" spans="1:28">
      <c r="AB110" s="10"/>
    </row>
    <row r="111" spans="1:28">
      <c r="AB111" s="10"/>
    </row>
    <row r="112" spans="1:28">
      <c r="AB112" s="10"/>
    </row>
    <row r="113" spans="28:28">
      <c r="AB113" s="10"/>
    </row>
    <row r="114" spans="28:28">
      <c r="AB114" s="10"/>
    </row>
    <row r="115" spans="28:28">
      <c r="AB115" s="10"/>
    </row>
    <row r="116" spans="28:28">
      <c r="AB116" s="10"/>
    </row>
    <row r="117" spans="28:28">
      <c r="AB117" s="10"/>
    </row>
    <row r="118" spans="28:28">
      <c r="AB118" s="10"/>
    </row>
    <row r="119" spans="28:28">
      <c r="AB119" s="10"/>
    </row>
    <row r="120" spans="28:28">
      <c r="AB120" s="10"/>
    </row>
    <row r="121" spans="28:28">
      <c r="AB121" s="10"/>
    </row>
    <row r="122" spans="28:28">
      <c r="AB122" s="10"/>
    </row>
    <row r="123" spans="28:28">
      <c r="AB123" s="10"/>
    </row>
    <row r="124" spans="28:28">
      <c r="AB124" s="10"/>
    </row>
    <row r="125" spans="28:28">
      <c r="AB125" s="10"/>
    </row>
    <row r="126" spans="28:28">
      <c r="AB126" s="10"/>
    </row>
    <row r="127" spans="28:28">
      <c r="AB127" s="10"/>
    </row>
    <row r="128" spans="28:28">
      <c r="AB128" s="10"/>
    </row>
    <row r="129" spans="28:28">
      <c r="AB129" s="10"/>
    </row>
    <row r="130" spans="28:28">
      <c r="AB130" s="10"/>
    </row>
    <row r="131" spans="28:28">
      <c r="AB131" s="10"/>
    </row>
    <row r="132" spans="28:28">
      <c r="AB132" s="10"/>
    </row>
    <row r="133" spans="28:28">
      <c r="AB133" s="10"/>
    </row>
    <row r="134" spans="28:28">
      <c r="AB134" s="10"/>
    </row>
    <row r="135" spans="28:28">
      <c r="AB135" s="10"/>
    </row>
    <row r="136" spans="28:28">
      <c r="AB136" s="10"/>
    </row>
    <row r="137" spans="28:28">
      <c r="AB137" s="10"/>
    </row>
    <row r="138" spans="28:28">
      <c r="AB138" s="10"/>
    </row>
    <row r="139" spans="28:28">
      <c r="AB139" s="10"/>
    </row>
    <row r="140" spans="28:28">
      <c r="AB140" s="10"/>
    </row>
    <row r="141" spans="28:28">
      <c r="AB141" s="10"/>
    </row>
    <row r="142" spans="28:28">
      <c r="AB142" s="10"/>
    </row>
    <row r="143" spans="28:28">
      <c r="AB143" s="10"/>
    </row>
    <row r="144" spans="28:28">
      <c r="AB144" s="10"/>
    </row>
    <row r="145" spans="28:28">
      <c r="AB145" s="10"/>
    </row>
    <row r="146" spans="28:28">
      <c r="AB146" s="10"/>
    </row>
    <row r="147" spans="28:28">
      <c r="AB147" s="10"/>
    </row>
    <row r="148" spans="28:28">
      <c r="AB148" s="10"/>
    </row>
    <row r="149" spans="28:28">
      <c r="AB149" s="10"/>
    </row>
    <row r="150" spans="28:28">
      <c r="AB150" s="10"/>
    </row>
    <row r="151" spans="28:28">
      <c r="AB151" s="10"/>
    </row>
    <row r="152" spans="28:28">
      <c r="AB152" s="10"/>
    </row>
    <row r="153" spans="28:28">
      <c r="AB153" s="10"/>
    </row>
    <row r="154" spans="28:28">
      <c r="AB154" s="10"/>
    </row>
    <row r="155" spans="28:28">
      <c r="AB155" s="10"/>
    </row>
    <row r="156" spans="28:28">
      <c r="AB156" s="10"/>
    </row>
    <row r="157" spans="28:28">
      <c r="AB157" s="10"/>
    </row>
    <row r="158" spans="28:28">
      <c r="AB158" s="10"/>
    </row>
    <row r="159" spans="28:28">
      <c r="AB159" s="10"/>
    </row>
    <row r="160" spans="28:28">
      <c r="AB160" s="10"/>
    </row>
    <row r="161" spans="28:28">
      <c r="AB161" s="10"/>
    </row>
    <row r="162" spans="28:28">
      <c r="AB162" s="10"/>
    </row>
    <row r="163" spans="28:28">
      <c r="AB163" s="10"/>
    </row>
    <row r="164" spans="28:28">
      <c r="AB164" s="10"/>
    </row>
    <row r="165" spans="28:28">
      <c r="AB165" s="10"/>
    </row>
    <row r="166" spans="28:28">
      <c r="AB166" s="10"/>
    </row>
    <row r="167" spans="28:28">
      <c r="AB167" s="10"/>
    </row>
    <row r="168" spans="28:28">
      <c r="AB168" s="10"/>
    </row>
    <row r="169" spans="28:28">
      <c r="AB169" s="10"/>
    </row>
    <row r="170" spans="28:28">
      <c r="AB170" s="10"/>
    </row>
    <row r="171" spans="28:28">
      <c r="AB171" s="10"/>
    </row>
    <row r="172" spans="28:28">
      <c r="AB172" s="10"/>
    </row>
    <row r="173" spans="28:28">
      <c r="AB173" s="10"/>
    </row>
    <row r="174" spans="28:28">
      <c r="AB174" s="10"/>
    </row>
    <row r="175" spans="28:28">
      <c r="AB175" s="10"/>
    </row>
    <row r="176" spans="28:28">
      <c r="AB176" s="10"/>
    </row>
    <row r="177" spans="28:28">
      <c r="AB177" s="10"/>
    </row>
    <row r="178" spans="28:28">
      <c r="AB178" s="10"/>
    </row>
    <row r="179" spans="28:28">
      <c r="AB179" s="10"/>
    </row>
    <row r="180" spans="28:28">
      <c r="AB180" s="10"/>
    </row>
    <row r="181" spans="28:28">
      <c r="AB181" s="10"/>
    </row>
    <row r="182" spans="28:28">
      <c r="AB182" s="10"/>
    </row>
    <row r="183" spans="28:28">
      <c r="AB183" s="10"/>
    </row>
    <row r="184" spans="28:28">
      <c r="AB184" s="10"/>
    </row>
    <row r="185" spans="28:28">
      <c r="AB185" s="10"/>
    </row>
    <row r="186" spans="28:28">
      <c r="AB186" s="10"/>
    </row>
    <row r="187" spans="28:28">
      <c r="AB187" s="10"/>
    </row>
    <row r="188" spans="28:28">
      <c r="AB188" s="10"/>
    </row>
    <row r="189" spans="28:28">
      <c r="AB189" s="10"/>
    </row>
  </sheetData>
  <sheetProtection algorithmName="SHA-512" hashValue="xUPfWBGDwzd9aTU0XmCW6F8XjQRgl6CJCCyQSkXdyx6Tj6ic4tkYvlWF6wJ8OtpViQCsTkr6vp502hpczJShnw==" saltValue="6ngXlZttUnIGmu+pnNBkYA==" spinCount="100000" sheet="1" formatColumns="0" formatRows="0" insertColumns="0" insertRows="0"/>
  <dataConsolidate/>
  <mergeCells count="48">
    <mergeCell ref="A84:D84"/>
    <mergeCell ref="B8:C8"/>
    <mergeCell ref="A43:D43"/>
    <mergeCell ref="B9:C9"/>
    <mergeCell ref="AA6:AD7"/>
    <mergeCell ref="T8:X8"/>
    <mergeCell ref="Y8:AC8"/>
    <mergeCell ref="Y9:AC9"/>
    <mergeCell ref="T45:X45"/>
    <mergeCell ref="Y45:AC45"/>
    <mergeCell ref="J9:N9"/>
    <mergeCell ref="O8:S8"/>
    <mergeCell ref="K90:Q100"/>
    <mergeCell ref="E90:J100"/>
    <mergeCell ref="A90:D100"/>
    <mergeCell ref="A89:D89"/>
    <mergeCell ref="B7:C7"/>
    <mergeCell ref="E5:J7"/>
    <mergeCell ref="A44:D44"/>
    <mergeCell ref="J45:N45"/>
    <mergeCell ref="A83:D83"/>
    <mergeCell ref="O9:S9"/>
    <mergeCell ref="O45:S45"/>
    <mergeCell ref="F45:I45"/>
    <mergeCell ref="E8:I8"/>
    <mergeCell ref="P6:S7"/>
    <mergeCell ref="B6:C6"/>
    <mergeCell ref="J8:N8"/>
    <mergeCell ref="AO8:AP8"/>
    <mergeCell ref="AM8:AN8"/>
    <mergeCell ref="T9:X9"/>
    <mergeCell ref="AI8:AJ8"/>
    <mergeCell ref="AK8:AL8"/>
    <mergeCell ref="AA1:AD2"/>
    <mergeCell ref="AD3:AD4"/>
    <mergeCell ref="AC3:AC4"/>
    <mergeCell ref="AB3:AB4"/>
    <mergeCell ref="AA3:AA4"/>
    <mergeCell ref="P1:S3"/>
    <mergeCell ref="B1:C1"/>
    <mergeCell ref="B2:C2"/>
    <mergeCell ref="B3:C3"/>
    <mergeCell ref="B4:C5"/>
    <mergeCell ref="E1:J3"/>
    <mergeCell ref="E4:G4"/>
    <mergeCell ref="H4:J4"/>
    <mergeCell ref="L1:M1"/>
    <mergeCell ref="N1:O1"/>
  </mergeCells>
  <conditionalFormatting sqref="J11:J41 O11:O41 T11:T41 Y11:Y41">
    <cfRule type="cellIs" dxfId="22" priority="33" operator="greaterThanOrEqual">
      <formula>228000</formula>
    </cfRule>
  </conditionalFormatting>
  <conditionalFormatting sqref="L11:L41">
    <cfRule type="expression" dxfId="21" priority="1">
      <formula>$AE11=0</formula>
    </cfRule>
  </conditionalFormatting>
  <conditionalFormatting sqref="Q11:Q41">
    <cfRule type="expression" dxfId="20" priority="99">
      <formula>$AF11=0</formula>
    </cfRule>
  </conditionalFormatting>
  <conditionalFormatting sqref="V11:V41">
    <cfRule type="expression" dxfId="19" priority="101">
      <formula>$AG11=0</formula>
    </cfRule>
  </conditionalFormatting>
  <conditionalFormatting sqref="AA11:AA41">
    <cfRule type="expression" dxfId="18" priority="103">
      <formula>$AH11=0</formula>
    </cfRule>
  </conditionalFormatting>
  <dataValidations xWindow="1255" yWindow="753" count="10">
    <dataValidation errorStyle="warning" allowBlank="1" showErrorMessage="1" sqref="A12:A28" xr:uid="{00000000-0002-0000-0100-000000000000}"/>
    <dataValidation type="decimal" errorStyle="warning" allowBlank="1" showInputMessage="1" showErrorMessage="1" error="NIH Salary cap is $228,000 (effective 1/11/2026). Effective 4/16/2024, the minimum for BU postdocs with 0-2 years of BU experience is $67,500; with more than 2 years of BU experience is $70,000. See memo dated 5/20/24." sqref="D11:D41" xr:uid="{00000000-0002-0000-0100-000001000000}">
      <formula1>67500</formula1>
      <formula2>228000</formula2>
    </dataValidation>
    <dataValidation type="list" allowBlank="1" showInputMessage="1" showErrorMessage="1" error="Please select a valid escalation rate from the list_x000a_" sqref="E11:E41" xr:uid="{00000000-0002-0000-0100-000002000000}">
      <formula1>"0%, 1%, 2%, 3%, 4%, 5%"</formula1>
    </dataValidation>
    <dataValidation type="decimal" allowBlank="1" showInputMessage="1" showErrorMessage="1" error="Cannot exceed 9 months" sqref="V12:V41" xr:uid="{00000000-0002-0000-0100-000003000000}">
      <formula1>0</formula1>
      <formula2>9</formula2>
    </dataValidation>
    <dataValidation type="decimal" allowBlank="1" showInputMessage="1" showErrorMessage="1" error="Cannot exceed 12 months" sqref="Z11:Z41 U11:U41 F11:F41 K11:K41 P11:P41" xr:uid="{00000000-0002-0000-0100-000004000000}">
      <formula1>0</formula1>
      <formula2>12</formula2>
    </dataValidation>
    <dataValidation errorStyle="information" allowBlank="1" showInputMessage="1" showErrorMessage="1" errorTitle="WARNING" error="Only override calculated formula for anticipated promotions with high confidence, or salary cap reaches. Base salary calculation already includes merit increases_x000a_" promptTitle="WARNING" prompt="Only override calculated formula for anticipated promotions with high confidence, or salary cap reaches. Base salary calculation already includes merit increases" sqref="Y11:Y41 T11:T41 J11:J41 O11:O41" xr:uid="{00000000-0002-0000-0100-000006000000}"/>
    <dataValidation type="list" errorStyle="warning" allowBlank="1" showErrorMessage="1" sqref="B11:B41" xr:uid="{00000000-0002-0000-0100-000007000000}">
      <formula1>$L$3:$L$7</formula1>
    </dataValidation>
    <dataValidation type="date" allowBlank="1" showInputMessage="1" showErrorMessage="1" sqref="B6:C7" xr:uid="{00000000-0002-0000-0100-000008000000}">
      <formula1>1</formula1>
      <formula2>73415</formula2>
    </dataValidation>
    <dataValidation type="list" errorStyle="warning" allowBlank="1" showErrorMessage="1" sqref="C11:C41" xr:uid="{CFFECCCF-AD43-496E-AA0F-54E37A1563FA}">
      <formula1>$Q$4:$S$4</formula1>
    </dataValidation>
    <dataValidation type="list" errorStyle="warning" allowBlank="1" showInputMessage="1" showErrorMessage="1" sqref="I79" xr:uid="{CCDE1E7E-0913-4F98-B5CF-1D2C8C76D066}">
      <formula1>$N$3:$N$6</formula1>
    </dataValidation>
  </dataValidations>
  <hyperlinks>
    <hyperlink ref="N7" r:id="rId1" xr:uid="{BACCBBA4-63C6-482E-A6B5-003DE38A4128}"/>
    <hyperlink ref="A80" r:id="rId2" xr:uid="{69B91ADA-237C-4589-A1F1-E9A78518C41F}"/>
  </hyperlinks>
  <pageMargins left="0.7" right="0.7" top="0.75" bottom="0.75" header="0.3" footer="0.3"/>
  <pageSetup orientation="landscape" r:id="rId3"/>
  <ignoredErrors>
    <ignoredError sqref="A23:A34 A13:A22" calculatedColumn="1"/>
  </ignoredErrors>
  <drawing r:id="rId4"/>
  <tableParts count="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EB866-8C88-4B87-A79A-ABF00C9E256A}">
  <sheetPr>
    <tabColor rgb="FFD9F6FF"/>
  </sheetPr>
  <dimension ref="A1:N24"/>
  <sheetViews>
    <sheetView workbookViewId="0">
      <selection activeCell="C3" sqref="C3"/>
    </sheetView>
  </sheetViews>
  <sheetFormatPr defaultRowHeight="12.75"/>
  <sheetData>
    <row r="1" spans="1:14">
      <c r="F1" s="2" t="s">
        <v>143</v>
      </c>
    </row>
    <row r="2" spans="1:14">
      <c r="A2" s="2" t="s">
        <v>123</v>
      </c>
      <c r="B2">
        <v>12</v>
      </c>
      <c r="C2">
        <v>9</v>
      </c>
      <c r="D2">
        <v>3</v>
      </c>
      <c r="E2" s="2" t="s">
        <v>141</v>
      </c>
      <c r="F2">
        <v>0</v>
      </c>
    </row>
    <row r="3" spans="1:14">
      <c r="A3" s="2" t="s">
        <v>124</v>
      </c>
      <c r="B3">
        <v>11</v>
      </c>
      <c r="C3">
        <v>9</v>
      </c>
      <c r="D3">
        <v>2</v>
      </c>
      <c r="E3" s="2" t="s">
        <v>141</v>
      </c>
      <c r="F3">
        <v>0</v>
      </c>
    </row>
    <row r="4" spans="1:14">
      <c r="A4" s="2" t="s">
        <v>125</v>
      </c>
      <c r="B4">
        <v>10</v>
      </c>
      <c r="C4">
        <v>9</v>
      </c>
      <c r="D4">
        <v>1</v>
      </c>
      <c r="F4">
        <v>0</v>
      </c>
    </row>
    <row r="5" spans="1:14">
      <c r="A5" s="2" t="s">
        <v>126</v>
      </c>
      <c r="B5">
        <v>9</v>
      </c>
      <c r="C5">
        <v>8</v>
      </c>
      <c r="D5">
        <v>1</v>
      </c>
      <c r="F5">
        <v>-1</v>
      </c>
    </row>
    <row r="6" spans="1:14">
      <c r="A6" s="2" t="s">
        <v>127</v>
      </c>
      <c r="B6">
        <v>8</v>
      </c>
      <c r="C6">
        <v>7</v>
      </c>
      <c r="D6">
        <v>1</v>
      </c>
      <c r="F6">
        <v>-1</v>
      </c>
      <c r="N6" s="2"/>
    </row>
    <row r="7" spans="1:14">
      <c r="A7" s="2" t="s">
        <v>128</v>
      </c>
      <c r="B7">
        <v>7</v>
      </c>
      <c r="C7">
        <v>6</v>
      </c>
      <c r="D7">
        <v>1</v>
      </c>
      <c r="F7">
        <v>-1</v>
      </c>
    </row>
    <row r="8" spans="1:14">
      <c r="A8" s="2" t="s">
        <v>129</v>
      </c>
      <c r="B8">
        <v>6</v>
      </c>
      <c r="C8">
        <v>5</v>
      </c>
      <c r="D8">
        <v>1</v>
      </c>
      <c r="F8">
        <v>-1</v>
      </c>
    </row>
    <row r="9" spans="1:14">
      <c r="A9" s="2" t="s">
        <v>130</v>
      </c>
      <c r="B9">
        <v>5</v>
      </c>
      <c r="C9">
        <v>4</v>
      </c>
      <c r="D9">
        <v>1</v>
      </c>
      <c r="F9">
        <v>-1</v>
      </c>
    </row>
    <row r="10" spans="1:14">
      <c r="A10" s="2" t="s">
        <v>131</v>
      </c>
      <c r="B10">
        <v>4</v>
      </c>
      <c r="C10">
        <v>3</v>
      </c>
      <c r="D10">
        <v>1</v>
      </c>
      <c r="F10">
        <v>-1</v>
      </c>
    </row>
    <row r="11" spans="1:14">
      <c r="A11" s="2" t="s">
        <v>132</v>
      </c>
      <c r="B11">
        <v>3</v>
      </c>
      <c r="C11">
        <v>2</v>
      </c>
      <c r="D11">
        <v>1</v>
      </c>
      <c r="F11">
        <v>-1</v>
      </c>
    </row>
    <row r="12" spans="1:14">
      <c r="A12" s="2" t="s">
        <v>133</v>
      </c>
      <c r="B12">
        <v>2</v>
      </c>
      <c r="C12">
        <v>1</v>
      </c>
      <c r="D12">
        <v>1</v>
      </c>
      <c r="F12">
        <v>-1</v>
      </c>
    </row>
    <row r="13" spans="1:14">
      <c r="A13" s="2" t="s">
        <v>134</v>
      </c>
      <c r="B13">
        <v>1</v>
      </c>
      <c r="C13">
        <v>0</v>
      </c>
      <c r="D13">
        <v>1</v>
      </c>
      <c r="E13" s="2" t="s">
        <v>141</v>
      </c>
      <c r="F13">
        <v>-1</v>
      </c>
    </row>
    <row r="14" spans="1:14">
      <c r="A14" s="2"/>
    </row>
    <row r="15" spans="1:14">
      <c r="A15" t="s">
        <v>121</v>
      </c>
    </row>
    <row r="16" spans="1:14">
      <c r="A16" t="s">
        <v>122</v>
      </c>
    </row>
    <row r="17" spans="1:2">
      <c r="A17" t="s">
        <v>135</v>
      </c>
    </row>
    <row r="18" spans="1:2">
      <c r="A18" t="s">
        <v>136</v>
      </c>
    </row>
    <row r="19" spans="1:2">
      <c r="A19" t="s">
        <v>137</v>
      </c>
    </row>
    <row r="22" spans="1:2">
      <c r="A22" s="315" t="s">
        <v>139</v>
      </c>
      <c r="B22" s="317">
        <v>12</v>
      </c>
    </row>
    <row r="23" spans="1:2">
      <c r="A23" s="315" t="s">
        <v>140</v>
      </c>
      <c r="B23" s="317">
        <v>9</v>
      </c>
    </row>
    <row r="24" spans="1:2">
      <c r="A24" s="315" t="s">
        <v>141</v>
      </c>
      <c r="B24" s="317">
        <v>3</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D9F6FF"/>
  </sheetPr>
  <dimension ref="A1:K79"/>
  <sheetViews>
    <sheetView zoomScale="85" zoomScaleNormal="85" workbookViewId="0">
      <pane ySplit="1" topLeftCell="A2" activePane="bottomLeft" state="frozen"/>
      <selection activeCell="D14" sqref="D14:E14"/>
      <selection pane="bottomLeft" activeCell="D90" sqref="D90"/>
    </sheetView>
  </sheetViews>
  <sheetFormatPr defaultRowHeight="12.75"/>
  <cols>
    <col min="1" max="1" width="9.140625" style="17"/>
    <col min="2" max="2" width="17.140625" customWidth="1"/>
    <col min="3" max="3" width="15.7109375" bestFit="1" customWidth="1"/>
    <col min="4" max="4" width="12.28515625" bestFit="1" customWidth="1"/>
    <col min="5" max="5" width="12.85546875" customWidth="1"/>
    <col min="6" max="8" width="11.85546875" bestFit="1" customWidth="1"/>
    <col min="9" max="9" width="12.28515625" bestFit="1" customWidth="1"/>
  </cols>
  <sheetData>
    <row r="1" spans="1:9" s="1" customFormat="1">
      <c r="A1" s="18" t="s">
        <v>44</v>
      </c>
      <c r="B1" s="38"/>
      <c r="C1" s="37"/>
      <c r="D1" s="9" t="s">
        <v>4</v>
      </c>
      <c r="E1" s="9" t="s">
        <v>5</v>
      </c>
      <c r="F1" s="9" t="s">
        <v>6</v>
      </c>
      <c r="G1" s="9" t="s">
        <v>7</v>
      </c>
      <c r="H1" s="9" t="s">
        <v>8</v>
      </c>
      <c r="I1" s="36" t="s">
        <v>47</v>
      </c>
    </row>
    <row r="2" spans="1:9" s="1" customFormat="1">
      <c r="A2" s="18">
        <v>1</v>
      </c>
      <c r="B2" s="38"/>
      <c r="C2" s="2" t="s">
        <v>51</v>
      </c>
      <c r="D2" s="249"/>
      <c r="E2" s="249"/>
      <c r="F2" s="249"/>
      <c r="G2" s="249"/>
      <c r="H2" s="249"/>
      <c r="I2" s="250">
        <f>SUM(D2:H2)</f>
        <v>0</v>
      </c>
    </row>
    <row r="3" spans="1:9" s="1" customFormat="1">
      <c r="A3" s="603"/>
      <c r="B3" s="604"/>
      <c r="C3" s="2" t="s">
        <v>52</v>
      </c>
      <c r="D3" s="249"/>
      <c r="E3" s="249"/>
      <c r="F3" s="249"/>
      <c r="G3" s="249"/>
      <c r="H3" s="249"/>
      <c r="I3" s="250">
        <f>SUM(D3:H3)</f>
        <v>0</v>
      </c>
    </row>
    <row r="4" spans="1:9">
      <c r="A4" s="603"/>
      <c r="B4" s="604"/>
      <c r="C4" s="20" t="s">
        <v>45</v>
      </c>
      <c r="D4" s="251">
        <f>IF(SUM(D2:D3)&gt;=25000,25000,SUM(D2:D3))</f>
        <v>0</v>
      </c>
      <c r="E4" s="252">
        <f>IF(D6&gt;=25000,0,IF(E6&gt;=25000,25000-D6,SUM(E2:E3)))</f>
        <v>0</v>
      </c>
      <c r="F4" s="252">
        <f>IF(E6&gt;=25000,0,IF(F6&gt;=25000,25000-E6,SUM(F2:F3)))</f>
        <v>0</v>
      </c>
      <c r="G4" s="252">
        <f>IF(F6&gt;=25000,0,IF(G6&gt;=25000,25000-F6,SUM(G2:G3)))</f>
        <v>0</v>
      </c>
      <c r="H4" s="252">
        <f>IF(G6&gt;=25000,0,IF(H6&gt;=25000,25000-G6,SUM(H2:H3)))</f>
        <v>0</v>
      </c>
      <c r="I4" s="252">
        <f>SUM(D4:H4)</f>
        <v>0</v>
      </c>
    </row>
    <row r="5" spans="1:9">
      <c r="A5" s="603"/>
      <c r="B5" s="604"/>
      <c r="C5" s="12" t="s">
        <v>46</v>
      </c>
      <c r="D5" s="251">
        <f>SUM(D2:D3)-D4</f>
        <v>0</v>
      </c>
      <c r="E5" s="251">
        <f>SUM(E2:E3)-E4</f>
        <v>0</v>
      </c>
      <c r="F5" s="251">
        <f>SUM(F2:F3)-F4</f>
        <v>0</v>
      </c>
      <c r="G5" s="251">
        <f>SUM(G2:G3)-G4</f>
        <v>0</v>
      </c>
      <c r="H5" s="251">
        <f>SUM(H2:H3)-H4</f>
        <v>0</v>
      </c>
      <c r="I5" s="252">
        <f>SUM(D5:H5)</f>
        <v>0</v>
      </c>
    </row>
    <row r="6" spans="1:9" hidden="1">
      <c r="A6" s="603"/>
      <c r="B6" s="604"/>
      <c r="C6" s="12" t="s">
        <v>78</v>
      </c>
      <c r="D6" s="251">
        <f>SUM(D2:D3)</f>
        <v>0</v>
      </c>
      <c r="E6" s="251">
        <f>SUM(D2:D3,E2:E3)</f>
        <v>0</v>
      </c>
      <c r="F6" s="252">
        <f>SUM(D2:D3,E2:E3,F2:F3)</f>
        <v>0</v>
      </c>
      <c r="G6" s="252">
        <f>SUM(D2:D3,E2:E3,F2:F3,G2:G3)</f>
        <v>0</v>
      </c>
      <c r="H6" s="252">
        <f>SUM(D2:D3,E2:E3,F2:F3,G2:G3,H2:H3)</f>
        <v>0</v>
      </c>
      <c r="I6" s="252">
        <f>SUM(D7:H7)</f>
        <v>0</v>
      </c>
    </row>
    <row r="7" spans="1:9" s="1" customFormat="1">
      <c r="A7" s="605"/>
      <c r="B7" s="606"/>
      <c r="C7" s="13" t="s">
        <v>53</v>
      </c>
      <c r="D7" s="253">
        <f>ROUNDUP(SUM(D4:D5), 0)</f>
        <v>0</v>
      </c>
      <c r="E7" s="253">
        <f>ROUNDUP(SUM(E4:E5), 0)</f>
        <v>0</v>
      </c>
      <c r="F7" s="253">
        <f>ROUNDUP(SUM(F4:F5), 0)</f>
        <v>0</v>
      </c>
      <c r="G7" s="253">
        <f>ROUNDUP(SUM(G4:G5), 0)</f>
        <v>0</v>
      </c>
      <c r="H7" s="253">
        <f>ROUNDUP(SUM(H4:H5), 0)</f>
        <v>0</v>
      </c>
      <c r="I7" s="254">
        <f>SUM(D7:H7)</f>
        <v>0</v>
      </c>
    </row>
    <row r="8" spans="1:9">
      <c r="A8" s="18">
        <v>2</v>
      </c>
      <c r="B8" s="38"/>
      <c r="C8" s="2" t="s">
        <v>51</v>
      </c>
      <c r="D8" s="249"/>
      <c r="E8" s="249"/>
      <c r="F8" s="249"/>
      <c r="G8" s="249"/>
      <c r="H8" s="249"/>
      <c r="I8" s="250">
        <f>SUM(D8:H8)</f>
        <v>0</v>
      </c>
    </row>
    <row r="9" spans="1:9">
      <c r="A9" s="603"/>
      <c r="B9" s="604"/>
      <c r="C9" s="2" t="s">
        <v>52</v>
      </c>
      <c r="D9" s="249"/>
      <c r="E9" s="249"/>
      <c r="F9" s="249"/>
      <c r="G9" s="249"/>
      <c r="H9" s="249"/>
      <c r="I9" s="250">
        <f>SUM(D9:H9)</f>
        <v>0</v>
      </c>
    </row>
    <row r="10" spans="1:9" s="1" customFormat="1">
      <c r="A10" s="603"/>
      <c r="B10" s="604"/>
      <c r="C10" s="20" t="s">
        <v>45</v>
      </c>
      <c r="D10" s="251">
        <f>IF(SUM(D8:D9)&gt;=25000,25000,SUM(D8:D9))</f>
        <v>0</v>
      </c>
      <c r="E10" s="252">
        <f>IF(D12&gt;=25000,0,IF(E12&gt;=25000,25000-D12,SUM(E8:E9)))</f>
        <v>0</v>
      </c>
      <c r="F10" s="252">
        <f>IF(E12&gt;=25000,0,IF(F12&gt;=25000,25000-E12,SUM(F8:F9)))</f>
        <v>0</v>
      </c>
      <c r="G10" s="252">
        <f>IF(F12&gt;=25000,0,IF(G12&gt;=25000,25000-F12,SUM(G8:G9)))</f>
        <v>0</v>
      </c>
      <c r="H10" s="252">
        <f>IF(G12&gt;=25000,0,IF(H12&gt;=25000,25000-G12,SUM(H8:H9)))</f>
        <v>0</v>
      </c>
      <c r="I10" s="252">
        <f>SUM(D10:H10)</f>
        <v>0</v>
      </c>
    </row>
    <row r="11" spans="1:9">
      <c r="A11" s="603"/>
      <c r="B11" s="604"/>
      <c r="C11" s="12" t="s">
        <v>46</v>
      </c>
      <c r="D11" s="251">
        <f>SUM(D8:D9)-D10</f>
        <v>0</v>
      </c>
      <c r="E11" s="251">
        <f>SUM(E8:E9)-E10</f>
        <v>0</v>
      </c>
      <c r="F11" s="251">
        <f>SUM(F8:F9)-F10</f>
        <v>0</v>
      </c>
      <c r="G11" s="251">
        <f>SUM(G8:G9)-G10</f>
        <v>0</v>
      </c>
      <c r="H11" s="251">
        <f>SUM(H8:H9)-H10</f>
        <v>0</v>
      </c>
      <c r="I11" s="252">
        <f>SUM(D11:H11)</f>
        <v>0</v>
      </c>
    </row>
    <row r="12" spans="1:9" hidden="1">
      <c r="A12" s="603"/>
      <c r="B12" s="604"/>
      <c r="C12" s="12" t="s">
        <v>78</v>
      </c>
      <c r="D12" s="251">
        <f>SUM(D8:D9)</f>
        <v>0</v>
      </c>
      <c r="E12" s="251">
        <f>SUM(D8:D9,E8:E9)</f>
        <v>0</v>
      </c>
      <c r="F12" s="252">
        <f>SUM(D8:D9,E8:E9,F8:F9)</f>
        <v>0</v>
      </c>
      <c r="G12" s="252">
        <f>SUM(D8:D9,E8:E9,F8:F9,G8:G9)</f>
        <v>0</v>
      </c>
      <c r="H12" s="252">
        <f>SUM(D8:D9,E8:E9,F8:F9,G8:G9,H8:H9)</f>
        <v>0</v>
      </c>
      <c r="I12" s="252">
        <f>SUM(D13:H13)</f>
        <v>0</v>
      </c>
    </row>
    <row r="13" spans="1:9" s="1" customFormat="1">
      <c r="A13" s="605"/>
      <c r="B13" s="606"/>
      <c r="C13" s="13" t="s">
        <v>41</v>
      </c>
      <c r="D13" s="253">
        <f>ROUNDUP(SUM(D10:D11), 0)</f>
        <v>0</v>
      </c>
      <c r="E13" s="253">
        <f>ROUNDUP(SUM(E10:E11), 0)</f>
        <v>0</v>
      </c>
      <c r="F13" s="253">
        <f>ROUNDUP(SUM(F10:F11), 0)</f>
        <v>0</v>
      </c>
      <c r="G13" s="253">
        <f>ROUNDUP(SUM(G10:G11), 0)</f>
        <v>0</v>
      </c>
      <c r="H13" s="253">
        <f>ROUNDUP(SUM(H10:H11), 0)</f>
        <v>0</v>
      </c>
      <c r="I13" s="254">
        <f>SUM(D13:H13)</f>
        <v>0</v>
      </c>
    </row>
    <row r="14" spans="1:9">
      <c r="A14" s="18">
        <v>3</v>
      </c>
      <c r="B14" s="38"/>
      <c r="C14" s="2" t="s">
        <v>51</v>
      </c>
      <c r="D14" s="249"/>
      <c r="E14" s="249"/>
      <c r="F14" s="249"/>
      <c r="G14" s="249"/>
      <c r="H14" s="249"/>
      <c r="I14" s="250">
        <f>SUM(D14:H14)</f>
        <v>0</v>
      </c>
    </row>
    <row r="15" spans="1:9">
      <c r="A15" s="603"/>
      <c r="B15" s="604"/>
      <c r="C15" s="2" t="s">
        <v>52</v>
      </c>
      <c r="D15" s="249"/>
      <c r="E15" s="249"/>
      <c r="F15" s="249"/>
      <c r="G15" s="249"/>
      <c r="H15" s="249"/>
      <c r="I15" s="250">
        <f>SUM(D15:H15)</f>
        <v>0</v>
      </c>
    </row>
    <row r="16" spans="1:9" s="1" customFormat="1">
      <c r="A16" s="603"/>
      <c r="B16" s="604"/>
      <c r="C16" s="20" t="s">
        <v>45</v>
      </c>
      <c r="D16" s="251">
        <f>IF(SUM(D14:D15)&gt;=25000,25000,SUM(D14:D15))</f>
        <v>0</v>
      </c>
      <c r="E16" s="252">
        <f>IF(D18&gt;=25000,0,IF(E18&gt;=25000,25000-D18,SUM(E14:E15)))</f>
        <v>0</v>
      </c>
      <c r="F16" s="252">
        <f>IF(E18&gt;=25000,0,IF(F18&gt;=25000,25000-E18,SUM(F14:F15)))</f>
        <v>0</v>
      </c>
      <c r="G16" s="252">
        <f>IF(F18&gt;=25000,0,IF(G18&gt;=25000,25000-F18,SUM(G14:G15)))</f>
        <v>0</v>
      </c>
      <c r="H16" s="252">
        <f>IF(G18&gt;=25000,0,IF(H18&gt;=25000,25000-G18,SUM(H14:H15)))</f>
        <v>0</v>
      </c>
      <c r="I16" s="252">
        <f>SUM(D16:H16)</f>
        <v>0</v>
      </c>
    </row>
    <row r="17" spans="1:9">
      <c r="A17" s="603"/>
      <c r="B17" s="604"/>
      <c r="C17" s="12" t="s">
        <v>46</v>
      </c>
      <c r="D17" s="251">
        <f>SUM(D14:D15)-D16</f>
        <v>0</v>
      </c>
      <c r="E17" s="251">
        <f>SUM(E14:E15)-E16</f>
        <v>0</v>
      </c>
      <c r="F17" s="251">
        <f>SUM(F14:F15)-F16</f>
        <v>0</v>
      </c>
      <c r="G17" s="251">
        <f>SUM(G14:G15)-G16</f>
        <v>0</v>
      </c>
      <c r="H17" s="251">
        <f>SUM(H14:H15)-H16</f>
        <v>0</v>
      </c>
      <c r="I17" s="252">
        <f>SUM(D17:H17)</f>
        <v>0</v>
      </c>
    </row>
    <row r="18" spans="1:9" hidden="1">
      <c r="A18" s="603"/>
      <c r="B18" s="604"/>
      <c r="C18" s="12" t="s">
        <v>78</v>
      </c>
      <c r="D18" s="251">
        <f>SUM(D14:D15)</f>
        <v>0</v>
      </c>
      <c r="E18" s="251">
        <f>SUM(D14:D15,E14:E15)</f>
        <v>0</v>
      </c>
      <c r="F18" s="252">
        <f>SUM(D14:D15,E14:E15,F14:F15)</f>
        <v>0</v>
      </c>
      <c r="G18" s="252">
        <f>SUM(D14:D15,E14:E15,F14:F15,G14:G15)</f>
        <v>0</v>
      </c>
      <c r="H18" s="252">
        <f>SUM(D14:D15,E14:E15,F14:F15,G14:G15,H14:H15)</f>
        <v>0</v>
      </c>
      <c r="I18" s="252">
        <f>SUM(D19:H19)</f>
        <v>0</v>
      </c>
    </row>
    <row r="19" spans="1:9" s="1" customFormat="1">
      <c r="A19" s="605"/>
      <c r="B19" s="606"/>
      <c r="C19" s="13" t="s">
        <v>41</v>
      </c>
      <c r="D19" s="253">
        <f>ROUNDUP(SUM(D16:D17), 0)</f>
        <v>0</v>
      </c>
      <c r="E19" s="253">
        <f>ROUNDUP(SUM(E16:E17), 0)</f>
        <v>0</v>
      </c>
      <c r="F19" s="253">
        <f>ROUNDUP(SUM(F16:F17), 0)</f>
        <v>0</v>
      </c>
      <c r="G19" s="253">
        <f>ROUNDUP(SUM(G16:G17), 0)</f>
        <v>0</v>
      </c>
      <c r="H19" s="253">
        <f>ROUNDUP(SUM(H16:H17), 0)</f>
        <v>0</v>
      </c>
      <c r="I19" s="254">
        <f>SUM(D19:H19)</f>
        <v>0</v>
      </c>
    </row>
    <row r="20" spans="1:9">
      <c r="A20" s="18">
        <v>4</v>
      </c>
      <c r="B20" s="38"/>
      <c r="C20" s="2" t="s">
        <v>51</v>
      </c>
      <c r="D20" s="249"/>
      <c r="E20" s="249"/>
      <c r="F20" s="249"/>
      <c r="G20" s="249"/>
      <c r="H20" s="249"/>
      <c r="I20" s="250">
        <f>SUM(D20:H20)</f>
        <v>0</v>
      </c>
    </row>
    <row r="21" spans="1:9">
      <c r="A21" s="603"/>
      <c r="B21" s="604"/>
      <c r="C21" s="2" t="s">
        <v>52</v>
      </c>
      <c r="D21" s="249"/>
      <c r="E21" s="249"/>
      <c r="F21" s="249"/>
      <c r="G21" s="249"/>
      <c r="H21" s="249"/>
      <c r="I21" s="250">
        <f>SUM(D21:H21)</f>
        <v>0</v>
      </c>
    </row>
    <row r="22" spans="1:9" s="1" customFormat="1">
      <c r="A22" s="603"/>
      <c r="B22" s="604"/>
      <c r="C22" s="20" t="s">
        <v>45</v>
      </c>
      <c r="D22" s="251">
        <f>IF(SUM(D20:D21)&gt;=25000,25000,SUM(D20:D21))</f>
        <v>0</v>
      </c>
      <c r="E22" s="252">
        <f>IF(D24&gt;=25000,0,IF(E24&gt;=25000,25000-D24,SUM(E20:E21)))</f>
        <v>0</v>
      </c>
      <c r="F22" s="252">
        <f>IF(E24&gt;=25000,0,IF(F24&gt;=25000,25000-E24,SUM(F20:F21)))</f>
        <v>0</v>
      </c>
      <c r="G22" s="252">
        <f>IF(F24&gt;=25000,0,IF(G24&gt;=25000,25000-F24,SUM(G20:G21)))</f>
        <v>0</v>
      </c>
      <c r="H22" s="252">
        <f>IF(G24&gt;=25000,0,IF(H24&gt;=25000,25000-G24,SUM(H20:H21)))</f>
        <v>0</v>
      </c>
      <c r="I22" s="252">
        <f>SUM(D22:H22)</f>
        <v>0</v>
      </c>
    </row>
    <row r="23" spans="1:9">
      <c r="A23" s="603"/>
      <c r="B23" s="604"/>
      <c r="C23" s="12" t="s">
        <v>46</v>
      </c>
      <c r="D23" s="251">
        <f>SUM(D20:D21)-D22</f>
        <v>0</v>
      </c>
      <c r="E23" s="251">
        <f>SUM(E20:E21)-E22</f>
        <v>0</v>
      </c>
      <c r="F23" s="251">
        <f>SUM(F20:F21)-F22</f>
        <v>0</v>
      </c>
      <c r="G23" s="251">
        <f>SUM(G20:G21)-G22</f>
        <v>0</v>
      </c>
      <c r="H23" s="251">
        <f>SUM(H20:H21)-H22</f>
        <v>0</v>
      </c>
      <c r="I23" s="252">
        <f>SUM(D23:H23)</f>
        <v>0</v>
      </c>
    </row>
    <row r="24" spans="1:9" hidden="1">
      <c r="A24" s="603"/>
      <c r="B24" s="604"/>
      <c r="C24" s="12" t="s">
        <v>78</v>
      </c>
      <c r="D24" s="251">
        <f>SUM(D20:D21)</f>
        <v>0</v>
      </c>
      <c r="E24" s="251">
        <f>SUM(D20:D21,E20:E21)</f>
        <v>0</v>
      </c>
      <c r="F24" s="252">
        <f>SUM(D20:D21,E20:E21,F20:F21)</f>
        <v>0</v>
      </c>
      <c r="G24" s="252">
        <f>SUM(D20:D21,E20:E21,F20:F21,G20:G21)</f>
        <v>0</v>
      </c>
      <c r="H24" s="252">
        <f>SUM(D20:D21,E20:E21,F20:F21,G20:G21,H20:H21)</f>
        <v>0</v>
      </c>
      <c r="I24" s="252">
        <f>SUM(D25:H25)</f>
        <v>0</v>
      </c>
    </row>
    <row r="25" spans="1:9" s="1" customFormat="1">
      <c r="A25" s="605"/>
      <c r="B25" s="606"/>
      <c r="C25" s="13" t="s">
        <v>41</v>
      </c>
      <c r="D25" s="253">
        <f>ROUNDUP(SUM(D22:D23), 0)</f>
        <v>0</v>
      </c>
      <c r="E25" s="253">
        <f>ROUNDUP(SUM(E22:E23), 0)</f>
        <v>0</v>
      </c>
      <c r="F25" s="253">
        <f>ROUNDUP(SUM(F22:F23), 0)</f>
        <v>0</v>
      </c>
      <c r="G25" s="253">
        <f>ROUNDUP(SUM(G22:G23), 0)</f>
        <v>0</v>
      </c>
      <c r="H25" s="253">
        <f>ROUNDUP(SUM(H22:H23), 0)</f>
        <v>0</v>
      </c>
      <c r="I25" s="254">
        <f>SUM(D25:H25)</f>
        <v>0</v>
      </c>
    </row>
    <row r="26" spans="1:9">
      <c r="A26" s="18">
        <v>5</v>
      </c>
      <c r="B26" s="38"/>
      <c r="C26" s="2" t="s">
        <v>51</v>
      </c>
      <c r="D26" s="249"/>
      <c r="E26" s="249"/>
      <c r="F26" s="249"/>
      <c r="G26" s="249"/>
      <c r="H26" s="249"/>
      <c r="I26" s="250">
        <f>SUM(D26:H26)</f>
        <v>0</v>
      </c>
    </row>
    <row r="27" spans="1:9">
      <c r="A27" s="603"/>
      <c r="B27" s="604"/>
      <c r="C27" s="2" t="s">
        <v>52</v>
      </c>
      <c r="D27" s="249"/>
      <c r="E27" s="249"/>
      <c r="F27" s="249"/>
      <c r="G27" s="249"/>
      <c r="H27" s="249"/>
      <c r="I27" s="250">
        <f>SUM(D27:H27)</f>
        <v>0</v>
      </c>
    </row>
    <row r="28" spans="1:9" s="1" customFormat="1">
      <c r="A28" s="603"/>
      <c r="B28" s="604"/>
      <c r="C28" s="20" t="s">
        <v>45</v>
      </c>
      <c r="D28" s="251">
        <f>IF(SUM(D26:D27)&gt;=25000,25000,SUM(D26:D27))</f>
        <v>0</v>
      </c>
      <c r="E28" s="252">
        <f>IF(D30&gt;=25000,0,IF(E30&gt;=25000,25000-D30,SUM(E26:E27)))</f>
        <v>0</v>
      </c>
      <c r="F28" s="252">
        <f>IF(E30&gt;=25000,0,IF(F30&gt;=25000,25000-E30,SUM(F26:F27)))</f>
        <v>0</v>
      </c>
      <c r="G28" s="252">
        <f>IF(F30&gt;=25000,0,IF(G30&gt;=25000,25000-F30,SUM(G26:G27)))</f>
        <v>0</v>
      </c>
      <c r="H28" s="252">
        <f>IF(G30&gt;=25000,0,IF(H30&gt;=25000,25000-G30,SUM(H26:H27)))</f>
        <v>0</v>
      </c>
      <c r="I28" s="252">
        <f>SUM(D28:H28)</f>
        <v>0</v>
      </c>
    </row>
    <row r="29" spans="1:9">
      <c r="A29" s="603"/>
      <c r="B29" s="604"/>
      <c r="C29" s="12" t="s">
        <v>46</v>
      </c>
      <c r="D29" s="251">
        <f>SUM(D26:D27)-D28</f>
        <v>0</v>
      </c>
      <c r="E29" s="251">
        <f>SUM(E26:E27)-E28</f>
        <v>0</v>
      </c>
      <c r="F29" s="251">
        <f>SUM(F26:F27)-F28</f>
        <v>0</v>
      </c>
      <c r="G29" s="251">
        <f>SUM(G26:G27)-G28</f>
        <v>0</v>
      </c>
      <c r="H29" s="251">
        <f>SUM(H26:H27)-H28</f>
        <v>0</v>
      </c>
      <c r="I29" s="252">
        <f>SUM(D29:H29)</f>
        <v>0</v>
      </c>
    </row>
    <row r="30" spans="1:9" hidden="1">
      <c r="A30" s="603"/>
      <c r="B30" s="604"/>
      <c r="C30" s="12" t="s">
        <v>78</v>
      </c>
      <c r="D30" s="251">
        <f>SUM(D26:D27)</f>
        <v>0</v>
      </c>
      <c r="E30" s="251">
        <f>SUM(D26:D27,E26:E27)</f>
        <v>0</v>
      </c>
      <c r="F30" s="252">
        <f>SUM(D26:D27,E26:E27,F26:F27)</f>
        <v>0</v>
      </c>
      <c r="G30" s="252">
        <f>SUM(D26:D27,E26:E27,F26:F27,G26:G27)</f>
        <v>0</v>
      </c>
      <c r="H30" s="252">
        <f>SUM(D26:D27,E26:E27,F26:F27,G26:G27,H26:H27)</f>
        <v>0</v>
      </c>
      <c r="I30" s="252">
        <f>SUM(D31:H31)</f>
        <v>0</v>
      </c>
    </row>
    <row r="31" spans="1:9" s="1" customFormat="1">
      <c r="A31" s="605"/>
      <c r="B31" s="606"/>
      <c r="C31" s="13" t="s">
        <v>41</v>
      </c>
      <c r="D31" s="253">
        <f>ROUNDUP(SUM(D28:D29), 0)</f>
        <v>0</v>
      </c>
      <c r="E31" s="253">
        <f>ROUNDUP(SUM(E28:E29), 0)</f>
        <v>0</v>
      </c>
      <c r="F31" s="253">
        <f>ROUNDUP(SUM(F28:F29), 0)</f>
        <v>0</v>
      </c>
      <c r="G31" s="253">
        <f>ROUNDUP(SUM(G28:G29), 0)</f>
        <v>0</v>
      </c>
      <c r="H31" s="253">
        <f>ROUNDUP(SUM(H28:H29), 0)</f>
        <v>0</v>
      </c>
      <c r="I31" s="254">
        <f>SUM(D31:H31)</f>
        <v>0</v>
      </c>
    </row>
    <row r="32" spans="1:9">
      <c r="A32" s="18">
        <v>6</v>
      </c>
      <c r="B32" s="38"/>
      <c r="C32" s="2" t="s">
        <v>51</v>
      </c>
      <c r="D32" s="249"/>
      <c r="E32" s="249"/>
      <c r="F32" s="249"/>
      <c r="G32" s="249"/>
      <c r="H32" s="249"/>
      <c r="I32" s="250">
        <f>SUM(D32:H32)</f>
        <v>0</v>
      </c>
    </row>
    <row r="33" spans="1:9">
      <c r="A33" s="603"/>
      <c r="B33" s="604"/>
      <c r="C33" s="2" t="s">
        <v>52</v>
      </c>
      <c r="D33" s="249"/>
      <c r="E33" s="249"/>
      <c r="F33" s="249"/>
      <c r="G33" s="249"/>
      <c r="H33" s="249"/>
      <c r="I33" s="250">
        <f>SUM(D33:H33)</f>
        <v>0</v>
      </c>
    </row>
    <row r="34" spans="1:9" s="1" customFormat="1">
      <c r="A34" s="603"/>
      <c r="B34" s="604"/>
      <c r="C34" s="20" t="s">
        <v>45</v>
      </c>
      <c r="D34" s="251">
        <f>IF(SUM(D32:D33)&gt;=25000,25000,SUM(D32:D33))</f>
        <v>0</v>
      </c>
      <c r="E34" s="252">
        <f>IF(D36&gt;=25000,0,IF(E36&gt;=25000,25000-D36,SUM(E32:E33)))</f>
        <v>0</v>
      </c>
      <c r="F34" s="252">
        <f>IF(E36&gt;=25000,0,IF(F36&gt;=25000,25000-E36,SUM(F32:F33)))</f>
        <v>0</v>
      </c>
      <c r="G34" s="252">
        <f>IF(F36&gt;=25000,0,IF(G36&gt;=25000,25000-F36,SUM(G32:G33)))</f>
        <v>0</v>
      </c>
      <c r="H34" s="252">
        <f>IF(G36&gt;=25000,0,IF(H36&gt;=25000,25000-G36,SUM(H32:H33)))</f>
        <v>0</v>
      </c>
      <c r="I34" s="252">
        <f>SUM(D34:H34)</f>
        <v>0</v>
      </c>
    </row>
    <row r="35" spans="1:9">
      <c r="A35" s="603"/>
      <c r="B35" s="604"/>
      <c r="C35" s="12" t="s">
        <v>46</v>
      </c>
      <c r="D35" s="251">
        <f>SUM(D32:D33)-D34</f>
        <v>0</v>
      </c>
      <c r="E35" s="251">
        <f>SUM(E32:E33)-E34</f>
        <v>0</v>
      </c>
      <c r="F35" s="251">
        <f>SUM(F32:F33)-F34</f>
        <v>0</v>
      </c>
      <c r="G35" s="251">
        <f>SUM(G32:G33)-G34</f>
        <v>0</v>
      </c>
      <c r="H35" s="251">
        <f>SUM(H32:H33)-H34</f>
        <v>0</v>
      </c>
      <c r="I35" s="252">
        <f>SUM(D35:H35)</f>
        <v>0</v>
      </c>
    </row>
    <row r="36" spans="1:9" hidden="1">
      <c r="A36" s="603"/>
      <c r="B36" s="604"/>
      <c r="C36" s="12" t="s">
        <v>78</v>
      </c>
      <c r="D36" s="251">
        <f>SUM(D32:D33)</f>
        <v>0</v>
      </c>
      <c r="E36" s="251">
        <f>SUM(D32:D33,E32:E33)</f>
        <v>0</v>
      </c>
      <c r="F36" s="252">
        <f>SUM(D32:D33,E32:E33,F32:F33)</f>
        <v>0</v>
      </c>
      <c r="G36" s="252">
        <f>SUM(D32:D33,E32:E33,F32:F33,G32:G33)</f>
        <v>0</v>
      </c>
      <c r="H36" s="252">
        <f>SUM(D32:D33,E32:E33,F32:F33,G32:G33,H32:H33)</f>
        <v>0</v>
      </c>
      <c r="I36" s="252">
        <f>SUM(D37:H37)</f>
        <v>0</v>
      </c>
    </row>
    <row r="37" spans="1:9" s="1" customFormat="1">
      <c r="A37" s="605"/>
      <c r="B37" s="606"/>
      <c r="C37" s="13" t="s">
        <v>41</v>
      </c>
      <c r="D37" s="253">
        <f>ROUNDUP(SUM(D34:D35), 0)</f>
        <v>0</v>
      </c>
      <c r="E37" s="253">
        <f>ROUNDUP(SUM(E34:E35), 0)</f>
        <v>0</v>
      </c>
      <c r="F37" s="253">
        <f>ROUNDUP(SUM(F34:F35), 0)</f>
        <v>0</v>
      </c>
      <c r="G37" s="253">
        <f>ROUNDUP(SUM(G34:G35), 0)</f>
        <v>0</v>
      </c>
      <c r="H37" s="253">
        <f>ROUNDUP(SUM(H34:H35), 0)</f>
        <v>0</v>
      </c>
      <c r="I37" s="254">
        <f>SUM(D37:H37)</f>
        <v>0</v>
      </c>
    </row>
    <row r="38" spans="1:9">
      <c r="A38" s="18">
        <v>7</v>
      </c>
      <c r="B38" s="38"/>
      <c r="C38" s="2" t="s">
        <v>51</v>
      </c>
      <c r="D38" s="249"/>
      <c r="E38" s="249"/>
      <c r="F38" s="249"/>
      <c r="G38" s="249"/>
      <c r="H38" s="249"/>
      <c r="I38" s="250">
        <f>SUM(D38:H38)</f>
        <v>0</v>
      </c>
    </row>
    <row r="39" spans="1:9">
      <c r="A39" s="603"/>
      <c r="B39" s="604"/>
      <c r="C39" s="2" t="s">
        <v>52</v>
      </c>
      <c r="D39" s="249"/>
      <c r="E39" s="249"/>
      <c r="F39" s="249"/>
      <c r="G39" s="249"/>
      <c r="H39" s="249"/>
      <c r="I39" s="250">
        <f>SUM(D39:H39)</f>
        <v>0</v>
      </c>
    </row>
    <row r="40" spans="1:9" s="1" customFormat="1">
      <c r="A40" s="603"/>
      <c r="B40" s="604"/>
      <c r="C40" s="20" t="s">
        <v>45</v>
      </c>
      <c r="D40" s="251">
        <f>IF(SUM(D38:D39)&gt;=25000,25000,SUM(D38:D39))</f>
        <v>0</v>
      </c>
      <c r="E40" s="252">
        <f>IF(D42&gt;=25000,0,IF(E42&gt;=25000,25000-D42,SUM(E38:E39)))</f>
        <v>0</v>
      </c>
      <c r="F40" s="252">
        <f>IF(E42&gt;=25000,0,IF(F42&gt;=25000,25000-E42,SUM(F38:F39)))</f>
        <v>0</v>
      </c>
      <c r="G40" s="252">
        <f>IF(F42&gt;=25000,0,IF(G42&gt;=25000,25000-F42,SUM(G38:G39)))</f>
        <v>0</v>
      </c>
      <c r="H40" s="252">
        <f>IF(G42&gt;=25000,0,IF(H42&gt;=25000,25000-G42,SUM(H38:H39)))</f>
        <v>0</v>
      </c>
      <c r="I40" s="252">
        <f>SUM(D40:H40)</f>
        <v>0</v>
      </c>
    </row>
    <row r="41" spans="1:9">
      <c r="A41" s="603"/>
      <c r="B41" s="604"/>
      <c r="C41" s="12" t="s">
        <v>46</v>
      </c>
      <c r="D41" s="251">
        <f>SUM(D38:D39)-D40</f>
        <v>0</v>
      </c>
      <c r="E41" s="251">
        <f>SUM(E38:E39)-E40</f>
        <v>0</v>
      </c>
      <c r="F41" s="251">
        <f>SUM(F38:F39)-F40</f>
        <v>0</v>
      </c>
      <c r="G41" s="251">
        <f>SUM(G38:G39)-G40</f>
        <v>0</v>
      </c>
      <c r="H41" s="251">
        <f>SUM(H38:H39)-H40</f>
        <v>0</v>
      </c>
      <c r="I41" s="252">
        <f>SUM(D41:H41)</f>
        <v>0</v>
      </c>
    </row>
    <row r="42" spans="1:9" hidden="1">
      <c r="A42" s="603"/>
      <c r="B42" s="604"/>
      <c r="C42" s="12" t="s">
        <v>78</v>
      </c>
      <c r="D42" s="251">
        <f>SUM(D38:D39)</f>
        <v>0</v>
      </c>
      <c r="E42" s="251">
        <f>SUM(D38:D39,E38:E39)</f>
        <v>0</v>
      </c>
      <c r="F42" s="252">
        <f>SUM(D38:D39,E38:E39,F38:F39)</f>
        <v>0</v>
      </c>
      <c r="G42" s="252">
        <f>SUM(D38:D39,E38:E39,F38:F39,G38:G39)</f>
        <v>0</v>
      </c>
      <c r="H42" s="252">
        <f>SUM(D38:D39,E38:E39,F38:F39,G38:G39,H38:H39)</f>
        <v>0</v>
      </c>
      <c r="I42" s="252">
        <f>SUM(D43:H43)</f>
        <v>0</v>
      </c>
    </row>
    <row r="43" spans="1:9" s="1" customFormat="1">
      <c r="A43" s="605"/>
      <c r="B43" s="606"/>
      <c r="C43" s="13" t="s">
        <v>41</v>
      </c>
      <c r="D43" s="253">
        <f>ROUNDUP(SUM(D40:D41), 0)</f>
        <v>0</v>
      </c>
      <c r="E43" s="253">
        <f>ROUNDUP(SUM(E40:E41), 0)</f>
        <v>0</v>
      </c>
      <c r="F43" s="253">
        <f>ROUNDUP(SUM(F40:F41), 0)</f>
        <v>0</v>
      </c>
      <c r="G43" s="253">
        <f>ROUNDUP(SUM(G40:G41), 0)</f>
        <v>0</v>
      </c>
      <c r="H43" s="253">
        <f>ROUNDUP(SUM(H40:H41), 0)</f>
        <v>0</v>
      </c>
      <c r="I43" s="254">
        <f>SUM(D43:H43)</f>
        <v>0</v>
      </c>
    </row>
    <row r="44" spans="1:9">
      <c r="A44" s="18">
        <v>8</v>
      </c>
      <c r="B44" s="38"/>
      <c r="C44" s="2" t="s">
        <v>51</v>
      </c>
      <c r="D44" s="249"/>
      <c r="E44" s="249"/>
      <c r="F44" s="249"/>
      <c r="G44" s="249"/>
      <c r="H44" s="249"/>
      <c r="I44" s="250">
        <f>SUM(D44:H44)</f>
        <v>0</v>
      </c>
    </row>
    <row r="45" spans="1:9">
      <c r="A45" s="603"/>
      <c r="B45" s="604"/>
      <c r="C45" s="2" t="s">
        <v>52</v>
      </c>
      <c r="D45" s="249"/>
      <c r="E45" s="249"/>
      <c r="F45" s="249"/>
      <c r="G45" s="249"/>
      <c r="H45" s="249"/>
      <c r="I45" s="250">
        <f>SUM(D45:H45)</f>
        <v>0</v>
      </c>
    </row>
    <row r="46" spans="1:9" s="1" customFormat="1">
      <c r="A46" s="603"/>
      <c r="B46" s="604"/>
      <c r="C46" s="20" t="s">
        <v>45</v>
      </c>
      <c r="D46" s="251">
        <f>IF(SUM(D44:D45)&gt;=25000,25000,SUM(D44:D45))</f>
        <v>0</v>
      </c>
      <c r="E46" s="252">
        <f>IF(D48&gt;=25000,0,IF(E48&gt;=25000,25000-D48,SUM(E44:E45)))</f>
        <v>0</v>
      </c>
      <c r="F46" s="252">
        <f>IF(E48&gt;=25000,0,IF(F48&gt;=25000,25000-E48,SUM(F44:F45)))</f>
        <v>0</v>
      </c>
      <c r="G46" s="252">
        <f>IF(F48&gt;=25000,0,IF(G48&gt;=25000,25000-F48,SUM(G44:G45)))</f>
        <v>0</v>
      </c>
      <c r="H46" s="252">
        <f>IF(G48&gt;=25000,0,IF(H48&gt;=25000,25000-G48,SUM(H44:H45)))</f>
        <v>0</v>
      </c>
      <c r="I46" s="252">
        <f>SUM(D46:H46)</f>
        <v>0</v>
      </c>
    </row>
    <row r="47" spans="1:9">
      <c r="A47" s="603"/>
      <c r="B47" s="604"/>
      <c r="C47" s="12" t="s">
        <v>46</v>
      </c>
      <c r="D47" s="251">
        <f>SUM(D44:D45)-D46</f>
        <v>0</v>
      </c>
      <c r="E47" s="251">
        <f>SUM(E44:E45)-E46</f>
        <v>0</v>
      </c>
      <c r="F47" s="251">
        <f>SUM(F44:F45)-F46</f>
        <v>0</v>
      </c>
      <c r="G47" s="251">
        <f>SUM(G44:G45)-G46</f>
        <v>0</v>
      </c>
      <c r="H47" s="251">
        <f>SUM(H44:H45)-H46</f>
        <v>0</v>
      </c>
      <c r="I47" s="252">
        <f>SUM(D47:H47)</f>
        <v>0</v>
      </c>
    </row>
    <row r="48" spans="1:9" hidden="1">
      <c r="A48" s="603"/>
      <c r="B48" s="604"/>
      <c r="C48" s="12" t="s">
        <v>78</v>
      </c>
      <c r="D48" s="251">
        <f>SUM(D44:D45)</f>
        <v>0</v>
      </c>
      <c r="E48" s="251">
        <f>SUM(D44:D45,E44:E45)</f>
        <v>0</v>
      </c>
      <c r="F48" s="252">
        <f>SUM(D44:D45,E44:E45,F44:F45)</f>
        <v>0</v>
      </c>
      <c r="G48" s="252">
        <f>SUM(D44:D45,E44:E45,F44:F45,G44:G45)</f>
        <v>0</v>
      </c>
      <c r="H48" s="252">
        <f>SUM(D44:D45,E44:E45,F44:F45,G44:G45,H44:H45)</f>
        <v>0</v>
      </c>
      <c r="I48" s="252">
        <f>SUM(D49:H49)</f>
        <v>0</v>
      </c>
    </row>
    <row r="49" spans="1:9" s="1" customFormat="1">
      <c r="A49" s="605"/>
      <c r="B49" s="606"/>
      <c r="C49" s="13" t="s">
        <v>41</v>
      </c>
      <c r="D49" s="253">
        <f>ROUNDUP(SUM(D46:D47), 0)</f>
        <v>0</v>
      </c>
      <c r="E49" s="253">
        <f>ROUNDUP(SUM(E46:E47), 0)</f>
        <v>0</v>
      </c>
      <c r="F49" s="253">
        <f>ROUNDUP(SUM(F46:F47), 0)</f>
        <v>0</v>
      </c>
      <c r="G49" s="253">
        <f>ROUNDUP(SUM(G46:G47), 0)</f>
        <v>0</v>
      </c>
      <c r="H49" s="253">
        <f>ROUNDUP(SUM(H46:H47), 0)</f>
        <v>0</v>
      </c>
      <c r="I49" s="254">
        <f>SUM(D49:H49)</f>
        <v>0</v>
      </c>
    </row>
    <row r="50" spans="1:9">
      <c r="A50" s="18">
        <v>9</v>
      </c>
      <c r="B50" s="38"/>
      <c r="C50" s="2" t="s">
        <v>51</v>
      </c>
      <c r="D50" s="249"/>
      <c r="E50" s="249"/>
      <c r="F50" s="249"/>
      <c r="G50" s="249"/>
      <c r="H50" s="249"/>
      <c r="I50" s="250">
        <f>SUM(D50:H50)</f>
        <v>0</v>
      </c>
    </row>
    <row r="51" spans="1:9">
      <c r="A51" s="603"/>
      <c r="B51" s="604"/>
      <c r="C51" s="2" t="s">
        <v>52</v>
      </c>
      <c r="D51" s="249"/>
      <c r="E51" s="249"/>
      <c r="F51" s="249"/>
      <c r="G51" s="249"/>
      <c r="H51" s="249"/>
      <c r="I51" s="250">
        <f>SUM(D51:H51)</f>
        <v>0</v>
      </c>
    </row>
    <row r="52" spans="1:9" s="1" customFormat="1">
      <c r="A52" s="603"/>
      <c r="B52" s="604"/>
      <c r="C52" s="20" t="s">
        <v>45</v>
      </c>
      <c r="D52" s="251">
        <f>IF(SUM(D50:D51)&gt;=25000,25000,SUM(D50:D51))</f>
        <v>0</v>
      </c>
      <c r="E52" s="252">
        <f>IF(D54&gt;=25000,0,IF(E54&gt;=25000,25000-D54,SUM(E50:E51)))</f>
        <v>0</v>
      </c>
      <c r="F52" s="252">
        <f>IF(E54&gt;=25000,0,IF(F54&gt;=25000,25000-E54,SUM(F50:F51)))</f>
        <v>0</v>
      </c>
      <c r="G52" s="252">
        <f>IF(F54&gt;=25000,0,IF(G54&gt;=25000,25000-F54,SUM(G50:G51)))</f>
        <v>0</v>
      </c>
      <c r="H52" s="252">
        <f>IF(G54&gt;=25000,0,IF(H54&gt;=25000,25000-G54,SUM(H50:H51)))</f>
        <v>0</v>
      </c>
      <c r="I52" s="252">
        <f>SUM(D52:H52)</f>
        <v>0</v>
      </c>
    </row>
    <row r="53" spans="1:9">
      <c r="A53" s="603"/>
      <c r="B53" s="604"/>
      <c r="C53" s="12" t="s">
        <v>46</v>
      </c>
      <c r="D53" s="251">
        <f>SUM(D50:D51)-D52</f>
        <v>0</v>
      </c>
      <c r="E53" s="251">
        <f>SUM(E50:E51)-E52</f>
        <v>0</v>
      </c>
      <c r="F53" s="251">
        <f>SUM(F50:F51)-F52</f>
        <v>0</v>
      </c>
      <c r="G53" s="251">
        <f>SUM(G50:G51)-G52</f>
        <v>0</v>
      </c>
      <c r="H53" s="251">
        <f>SUM(H50:H51)-H52</f>
        <v>0</v>
      </c>
      <c r="I53" s="252">
        <f>SUM(D53:H53)</f>
        <v>0</v>
      </c>
    </row>
    <row r="54" spans="1:9" hidden="1">
      <c r="A54" s="603"/>
      <c r="B54" s="604"/>
      <c r="C54" s="12" t="s">
        <v>78</v>
      </c>
      <c r="D54" s="251">
        <f>SUM(D50:D51)</f>
        <v>0</v>
      </c>
      <c r="E54" s="251">
        <f>SUM(D50:D51,E50:E51)</f>
        <v>0</v>
      </c>
      <c r="F54" s="252">
        <f>SUM(D50:D51,E50:E51,F50:F51)</f>
        <v>0</v>
      </c>
      <c r="G54" s="252">
        <f>SUM(D50:D51,E50:E51,F50:F51,G50:G51)</f>
        <v>0</v>
      </c>
      <c r="H54" s="252">
        <f>SUM(D50:D51,E50:E51,F50:F51,G50:G51,H50:H51)</f>
        <v>0</v>
      </c>
      <c r="I54" s="252">
        <f>SUM(D55:H55)</f>
        <v>0</v>
      </c>
    </row>
    <row r="55" spans="1:9" s="1" customFormat="1">
      <c r="A55" s="605"/>
      <c r="B55" s="606"/>
      <c r="C55" s="13" t="s">
        <v>41</v>
      </c>
      <c r="D55" s="253">
        <f>ROUNDUP(SUM(D52:D53), 0)</f>
        <v>0</v>
      </c>
      <c r="E55" s="253">
        <f>ROUNDUP(SUM(E52:E53), 0)</f>
        <v>0</v>
      </c>
      <c r="F55" s="253">
        <f>ROUNDUP(SUM(F52:F53), 0)</f>
        <v>0</v>
      </c>
      <c r="G55" s="253">
        <f>ROUNDUP(SUM(G52:G53), 0)</f>
        <v>0</v>
      </c>
      <c r="H55" s="253">
        <f>ROUNDUP(SUM(H52:H53), 0)</f>
        <v>0</v>
      </c>
      <c r="I55" s="254">
        <f>SUM(D55:H55)</f>
        <v>0</v>
      </c>
    </row>
    <row r="56" spans="1:9" s="1" customFormat="1">
      <c r="A56" s="18">
        <v>10</v>
      </c>
      <c r="B56" s="38"/>
      <c r="C56" s="2" t="s">
        <v>51</v>
      </c>
      <c r="D56" s="249"/>
      <c r="E56" s="249"/>
      <c r="F56" s="249"/>
      <c r="G56" s="249"/>
      <c r="H56" s="249"/>
      <c r="I56" s="250">
        <f>SUM(D56:H56)</f>
        <v>0</v>
      </c>
    </row>
    <row r="57" spans="1:9" s="1" customFormat="1">
      <c r="A57" s="603"/>
      <c r="B57" s="604"/>
      <c r="C57" s="2" t="s">
        <v>52</v>
      </c>
      <c r="D57" s="249"/>
      <c r="E57" s="249"/>
      <c r="F57" s="249"/>
      <c r="G57" s="249"/>
      <c r="H57" s="249"/>
      <c r="I57" s="250">
        <f>SUM(D57:H57)</f>
        <v>0</v>
      </c>
    </row>
    <row r="58" spans="1:9" s="1" customFormat="1">
      <c r="A58" s="603"/>
      <c r="B58" s="604"/>
      <c r="C58" s="20" t="s">
        <v>45</v>
      </c>
      <c r="D58" s="251">
        <f>IF(SUM(D56:D57)&gt;=25000,25000,SUM(D56:D57))</f>
        <v>0</v>
      </c>
      <c r="E58" s="252">
        <f>IF(D60&gt;=25000,0,IF(E60&gt;=25000,25000-D60,SUM(E56:E57)))</f>
        <v>0</v>
      </c>
      <c r="F58" s="252">
        <f>IF(E60&gt;=25000,0,IF(F60&gt;=25000,25000-E60,SUM(F56:F57)))</f>
        <v>0</v>
      </c>
      <c r="G58" s="252">
        <f>IF(F60&gt;=25000,0,IF(G60&gt;=25000,25000-F60,SUM(G56:G57)))</f>
        <v>0</v>
      </c>
      <c r="H58" s="252">
        <f>IF(G60&gt;=25000,0,IF(H60&gt;=25000,25000-G60,SUM(H56:H57)))</f>
        <v>0</v>
      </c>
      <c r="I58" s="252">
        <f>SUM(D58:H58)</f>
        <v>0</v>
      </c>
    </row>
    <row r="59" spans="1:9" s="1" customFormat="1">
      <c r="A59" s="603"/>
      <c r="B59" s="604"/>
      <c r="C59" s="12" t="s">
        <v>46</v>
      </c>
      <c r="D59" s="251">
        <f>SUM(D56:D57)-D58</f>
        <v>0</v>
      </c>
      <c r="E59" s="251">
        <f>SUM(E56:E57)-E58</f>
        <v>0</v>
      </c>
      <c r="F59" s="251">
        <f>SUM(F56:F57)-F58</f>
        <v>0</v>
      </c>
      <c r="G59" s="251">
        <f>SUM(G56:G57)-G58</f>
        <v>0</v>
      </c>
      <c r="H59" s="251">
        <f>SUM(H56:H57)-H58</f>
        <v>0</v>
      </c>
      <c r="I59" s="252">
        <f>SUM(D59:H59)</f>
        <v>0</v>
      </c>
    </row>
    <row r="60" spans="1:9" s="1" customFormat="1" hidden="1">
      <c r="A60" s="603"/>
      <c r="B60" s="604"/>
      <c r="C60" s="12" t="s">
        <v>78</v>
      </c>
      <c r="D60" s="251">
        <f>SUM(D56:D57)</f>
        <v>0</v>
      </c>
      <c r="E60" s="251">
        <f>SUM(D56:D57,E56:E57)</f>
        <v>0</v>
      </c>
      <c r="F60" s="252">
        <f>SUM(D56:D57,E56:E57,F56:F57)</f>
        <v>0</v>
      </c>
      <c r="G60" s="252">
        <f>SUM(D56:D57,E56:E57,F56:F57,G56:G57)</f>
        <v>0</v>
      </c>
      <c r="H60" s="252">
        <f>SUM(D56:D57,E56:E57,F56:F57,G56:G57,H56:H57)</f>
        <v>0</v>
      </c>
      <c r="I60" s="252">
        <f>SUM(D61:H61)</f>
        <v>0</v>
      </c>
    </row>
    <row r="61" spans="1:9" s="1" customFormat="1">
      <c r="A61" s="605"/>
      <c r="B61" s="606"/>
      <c r="C61" s="13" t="s">
        <v>41</v>
      </c>
      <c r="D61" s="253">
        <f>ROUNDUP(SUM(D58:D59), 0)</f>
        <v>0</v>
      </c>
      <c r="E61" s="253">
        <f>ROUNDUP(SUM(E58:E59), 0)</f>
        <v>0</v>
      </c>
      <c r="F61" s="253">
        <f>ROUNDUP(SUM(F58:F59), 0)</f>
        <v>0</v>
      </c>
      <c r="G61" s="253">
        <f>ROUNDUP(SUM(G58:G59), 0)</f>
        <v>0</v>
      </c>
      <c r="H61" s="253">
        <f>ROUNDUP(SUM(H58:H59), 0)</f>
        <v>0</v>
      </c>
      <c r="I61" s="254">
        <f>SUM(D61:H61)</f>
        <v>0</v>
      </c>
    </row>
    <row r="62" spans="1:9" s="1" customFormat="1">
      <c r="A62" s="18">
        <v>11</v>
      </c>
      <c r="B62" s="38"/>
      <c r="C62" s="2" t="s">
        <v>51</v>
      </c>
      <c r="D62" s="249"/>
      <c r="E62" s="249"/>
      <c r="F62" s="249"/>
      <c r="G62" s="249"/>
      <c r="H62" s="249"/>
      <c r="I62" s="250">
        <f>SUM(D62:H62)</f>
        <v>0</v>
      </c>
    </row>
    <row r="63" spans="1:9" s="1" customFormat="1">
      <c r="A63" s="603"/>
      <c r="B63" s="604"/>
      <c r="C63" s="2" t="s">
        <v>52</v>
      </c>
      <c r="D63" s="249"/>
      <c r="E63" s="249"/>
      <c r="F63" s="249"/>
      <c r="G63" s="249"/>
      <c r="H63" s="249"/>
      <c r="I63" s="250">
        <f>SUM(D63:H63)</f>
        <v>0</v>
      </c>
    </row>
    <row r="64" spans="1:9" s="1" customFormat="1">
      <c r="A64" s="603"/>
      <c r="B64" s="604"/>
      <c r="C64" s="20" t="s">
        <v>45</v>
      </c>
      <c r="D64" s="251">
        <f>IF(SUM(D62:D63)&gt;=25000,25000,SUM(D62:D63))</f>
        <v>0</v>
      </c>
      <c r="E64" s="252">
        <f>IF(D66&gt;=25000,0,IF(E66&gt;=25000,25000-D66,SUM(E62:E63)))</f>
        <v>0</v>
      </c>
      <c r="F64" s="252">
        <f>IF(E66&gt;=25000,0,IF(F66&gt;=25000,25000-E66,SUM(F62:F63)))</f>
        <v>0</v>
      </c>
      <c r="G64" s="252">
        <f>IF(F66&gt;=25000,0,IF(G66&gt;=25000,25000-F66,SUM(G62:G63)))</f>
        <v>0</v>
      </c>
      <c r="H64" s="252">
        <f>IF(G66&gt;=25000,0,IF(H66&gt;=25000,25000-G66,SUM(H62:H63)))</f>
        <v>0</v>
      </c>
      <c r="I64" s="252">
        <f>SUM(D64:H64)</f>
        <v>0</v>
      </c>
    </row>
    <row r="65" spans="1:11">
      <c r="A65" s="603"/>
      <c r="B65" s="604"/>
      <c r="C65" s="12" t="s">
        <v>46</v>
      </c>
      <c r="D65" s="251">
        <f>SUM(D62:D63)-D64</f>
        <v>0</v>
      </c>
      <c r="E65" s="251">
        <f>SUM(E62:E63)-E64</f>
        <v>0</v>
      </c>
      <c r="F65" s="251">
        <f>SUM(F62:F63)-F64</f>
        <v>0</v>
      </c>
      <c r="G65" s="251">
        <f>SUM(G62:G63)-G64</f>
        <v>0</v>
      </c>
      <c r="H65" s="251">
        <f>SUM(H62:H63)-H64</f>
        <v>0</v>
      </c>
      <c r="I65" s="252">
        <f>SUM(D65:H65)</f>
        <v>0</v>
      </c>
    </row>
    <row r="66" spans="1:11" hidden="1">
      <c r="A66" s="603"/>
      <c r="B66" s="604"/>
      <c r="C66" s="12" t="s">
        <v>78</v>
      </c>
      <c r="D66" s="251">
        <f>SUM(D62:D63)</f>
        <v>0</v>
      </c>
      <c r="E66" s="251">
        <f>SUM(D62:D63,E62:E63)</f>
        <v>0</v>
      </c>
      <c r="F66" s="252">
        <f>SUM(D62:D63,E62:E63,F62:F63)</f>
        <v>0</v>
      </c>
      <c r="G66" s="252">
        <f>SUM(D62:D63,E62:E63,F62:F63,G62:G63)</f>
        <v>0</v>
      </c>
      <c r="H66" s="252">
        <f>SUM(D62:D63,E62:E63,F62:F63,G62:G63,H62:H63)</f>
        <v>0</v>
      </c>
      <c r="I66" s="252">
        <f>SUM(D67:H67)</f>
        <v>0</v>
      </c>
    </row>
    <row r="67" spans="1:11" s="1" customFormat="1">
      <c r="A67" s="605"/>
      <c r="B67" s="606"/>
      <c r="C67" s="13" t="s">
        <v>41</v>
      </c>
      <c r="D67" s="253">
        <f>ROUNDUP(SUM(D64:D65), 0)</f>
        <v>0</v>
      </c>
      <c r="E67" s="253">
        <f>ROUNDUP(SUM(E64:E65), 0)</f>
        <v>0</v>
      </c>
      <c r="F67" s="253">
        <f>ROUNDUP(SUM(F64:F65), 0)</f>
        <v>0</v>
      </c>
      <c r="G67" s="253">
        <f>ROUNDUP(SUM(G64:G65), 0)</f>
        <v>0</v>
      </c>
      <c r="H67" s="253">
        <f>ROUNDUP(SUM(H64:H65), 0)</f>
        <v>0</v>
      </c>
      <c r="I67" s="254">
        <f>SUM(D67:H67)</f>
        <v>0</v>
      </c>
    </row>
    <row r="68" spans="1:11">
      <c r="A68" s="18">
        <v>12</v>
      </c>
      <c r="B68" s="38"/>
      <c r="C68" s="2" t="s">
        <v>51</v>
      </c>
      <c r="D68" s="249"/>
      <c r="E68" s="249"/>
      <c r="F68" s="249"/>
      <c r="G68" s="249"/>
      <c r="H68" s="249"/>
      <c r="I68" s="250">
        <f>SUM(D68:H68)</f>
        <v>0</v>
      </c>
    </row>
    <row r="69" spans="1:11">
      <c r="A69" s="603"/>
      <c r="B69" s="604"/>
      <c r="C69" s="2" t="s">
        <v>52</v>
      </c>
      <c r="D69" s="249"/>
      <c r="E69" s="249"/>
      <c r="F69" s="249"/>
      <c r="G69" s="249"/>
      <c r="H69" s="249"/>
      <c r="I69" s="250">
        <f>SUM(D69:H69)</f>
        <v>0</v>
      </c>
    </row>
    <row r="70" spans="1:11" s="1" customFormat="1">
      <c r="A70" s="603"/>
      <c r="B70" s="604"/>
      <c r="C70" s="20" t="s">
        <v>45</v>
      </c>
      <c r="D70" s="251">
        <f>IF(SUM(D68:D69)&gt;=25000,25000,SUM(D68:D69))</f>
        <v>0</v>
      </c>
      <c r="E70" s="252">
        <f>IF(D72&gt;=25000,0,IF(E72&gt;=25000,25000-D72,SUM(E68:E69)))</f>
        <v>0</v>
      </c>
      <c r="F70" s="252">
        <f>IF(E72&gt;=25000,0,IF(F72&gt;=25000,25000-E72,SUM(F68:F69)))</f>
        <v>0</v>
      </c>
      <c r="G70" s="252">
        <f>IF(F72&gt;=25000,0,IF(G72&gt;=25000,25000-F72,SUM(G68:G69)))</f>
        <v>0</v>
      </c>
      <c r="H70" s="252">
        <f>IF(G72&gt;=25000,0,IF(H72&gt;=25000,25000-G72,SUM(H68:H69)))</f>
        <v>0</v>
      </c>
      <c r="I70" s="252">
        <f>SUM(D70:H70)</f>
        <v>0</v>
      </c>
    </row>
    <row r="71" spans="1:11" ht="13.5" thickBot="1">
      <c r="A71" s="603"/>
      <c r="B71" s="604"/>
      <c r="C71" s="12" t="s">
        <v>46</v>
      </c>
      <c r="D71" s="251">
        <f>SUM(D68:D69)-D70</f>
        <v>0</v>
      </c>
      <c r="E71" s="251">
        <f>SUM(E68:E69)-E70</f>
        <v>0</v>
      </c>
      <c r="F71" s="251">
        <f>SUM(F68:F69)-F70</f>
        <v>0</v>
      </c>
      <c r="G71" s="251">
        <f>SUM(G68:G69)-G70</f>
        <v>0</v>
      </c>
      <c r="H71" s="251">
        <f>SUM(H68:H69)-H70</f>
        <v>0</v>
      </c>
      <c r="I71" s="252">
        <f>SUM(D71:H71)</f>
        <v>0</v>
      </c>
      <c r="K71" s="19"/>
    </row>
    <row r="72" spans="1:11" ht="13.5" hidden="1" thickTop="1">
      <c r="A72" s="603"/>
      <c r="B72" s="604"/>
      <c r="C72" s="12" t="s">
        <v>78</v>
      </c>
      <c r="D72" s="251">
        <f>SUM(D68:D69)</f>
        <v>0</v>
      </c>
      <c r="E72" s="251">
        <f>SUM(D68:D69,E68:E69)</f>
        <v>0</v>
      </c>
      <c r="F72" s="252">
        <f>SUM(D68:D69,E68:E69,F68:F69)</f>
        <v>0</v>
      </c>
      <c r="G72" s="252">
        <f>SUM(D68:D69,E68:E69,F68:F69,G68:G69)</f>
        <v>0</v>
      </c>
      <c r="H72" s="252">
        <f>SUM(D68:D69,E68:E69,F68:F69,G68:G69,H68:H69)</f>
        <v>0</v>
      </c>
      <c r="I72" s="252">
        <f>SUM(D73:H73)</f>
        <v>0</v>
      </c>
    </row>
    <row r="73" spans="1:11" s="1" customFormat="1" ht="14.25" thickTop="1" thickBot="1">
      <c r="A73" s="603"/>
      <c r="B73" s="604"/>
      <c r="C73" s="41" t="s">
        <v>41</v>
      </c>
      <c r="D73" s="253">
        <f>ROUNDUP(SUM(D70:D71), 0)</f>
        <v>0</v>
      </c>
      <c r="E73" s="253">
        <f>ROUNDUP(SUM(E70:E71), 0)</f>
        <v>0</v>
      </c>
      <c r="F73" s="253">
        <f>ROUNDUP(SUM(F70:F71), 0)</f>
        <v>0</v>
      </c>
      <c r="G73" s="253">
        <f>ROUNDUP(SUM(G70:G71), 0)</f>
        <v>0</v>
      </c>
      <c r="H73" s="253">
        <f>ROUNDUP(SUM(H70:H71), 0)</f>
        <v>0</v>
      </c>
      <c r="I73" s="254">
        <f t="shared" ref="I73:I78" si="0">SUM(D73:H73)</f>
        <v>0</v>
      </c>
    </row>
    <row r="74" spans="1:11" ht="18.75" thickTop="1">
      <c r="A74" s="42" t="s">
        <v>48</v>
      </c>
      <c r="B74" s="48"/>
      <c r="C74" s="43" t="s">
        <v>51</v>
      </c>
      <c r="D74" s="252">
        <f>ROUNDUP(SUMIF($C$2:$C$73,$C$74,D2:D73), 0)</f>
        <v>0</v>
      </c>
      <c r="E74" s="252">
        <f>ROUNDUP(SUMIF($C$2:$C$73,$C$74,E2:E73), 0)</f>
        <v>0</v>
      </c>
      <c r="F74" s="252">
        <f>ROUNDUP(SUMIF($C$2:$C$73,$C$74,F2:F73), 0)</f>
        <v>0</v>
      </c>
      <c r="G74" s="252">
        <f>ROUNDUP(SUMIF($C$2:$C$73,$C$74,G2:G73), 0)</f>
        <v>0</v>
      </c>
      <c r="H74" s="252">
        <f>ROUNDUP(SUMIF($C$2:$C$73,$C$74,H2:H73), 0)</f>
        <v>0</v>
      </c>
      <c r="I74" s="255">
        <f>SUM(D74:H74)</f>
        <v>0</v>
      </c>
      <c r="J74" s="2"/>
    </row>
    <row r="75" spans="1:11">
      <c r="A75" s="67" t="s">
        <v>55</v>
      </c>
      <c r="B75" s="20"/>
      <c r="C75" s="66" t="s">
        <v>52</v>
      </c>
      <c r="D75" s="256">
        <f>ROUNDUP(SUMIF($C$2:$C$73,$C$75,D2:D73), 0)</f>
        <v>0</v>
      </c>
      <c r="E75" s="256">
        <f>ROUNDUP(SUMIF($C$2:$C$73,$C$75,E2:E73), 0)</f>
        <v>0</v>
      </c>
      <c r="F75" s="256">
        <f>ROUNDUP(SUMIF($C$2:$C$73,$C$75,F2:F73), 0)</f>
        <v>0</v>
      </c>
      <c r="G75" s="256">
        <f>ROUNDUP(SUMIF($C$2:$C$73,$C$75,G2:G73), 0)</f>
        <v>0</v>
      </c>
      <c r="H75" s="256">
        <f>ROUNDUP(SUMIF($C$2:$C$73,$C$75,H2:H73), 0)</f>
        <v>0</v>
      </c>
      <c r="I75" s="257">
        <f t="shared" si="0"/>
        <v>0</v>
      </c>
      <c r="J75" s="2"/>
    </row>
    <row r="76" spans="1:11" s="1" customFormat="1">
      <c r="A76" s="44"/>
      <c r="B76" s="38"/>
      <c r="C76" s="12" t="s">
        <v>45</v>
      </c>
      <c r="D76" s="252">
        <f>ROUNDUP(SUMIF($C$4:$C$73,$C$76,D4:D73), 0)</f>
        <v>0</v>
      </c>
      <c r="E76" s="252">
        <f>ROUNDUP(SUMIF($C$4:$C$73,$C$76,E4:E73), 0)</f>
        <v>0</v>
      </c>
      <c r="F76" s="252">
        <f>ROUNDUP(SUMIF($C$4:$C$73,$C$76,F4:F73), 0)</f>
        <v>0</v>
      </c>
      <c r="G76" s="252">
        <f>ROUNDUP(SUMIF($C$4:$C$73,$C$76,G4:G73), 0)</f>
        <v>0</v>
      </c>
      <c r="H76" s="252">
        <f>ROUNDUP(SUMIF($C$4:$C$73,$C$76,H4:H73), 0)</f>
        <v>0</v>
      </c>
      <c r="I76" s="258">
        <f t="shared" si="0"/>
        <v>0</v>
      </c>
    </row>
    <row r="77" spans="1:11">
      <c r="A77" s="45"/>
      <c r="C77" s="12" t="s">
        <v>46</v>
      </c>
      <c r="D77" s="252">
        <f>ROUNDUP(SUMIF($C$4:$C$73, $C$77, D4:D73), 0)</f>
        <v>0</v>
      </c>
      <c r="E77" s="252">
        <f>ROUNDUP(SUMIF($C$4:$C$73, $C$77, E4:E73), 0)</f>
        <v>0</v>
      </c>
      <c r="F77" s="252">
        <f>ROUNDUP(SUMIF($C$4:$C$73, $C$77, F4:F73), 0)</f>
        <v>0</v>
      </c>
      <c r="G77" s="252">
        <f>ROUNDUP(SUMIF($C$4:$C$73, $C$77, G4:G73), 0)</f>
        <v>0</v>
      </c>
      <c r="H77" s="252">
        <f>ROUNDUP(SUMIF($C$4:$C$73, $C$77, H4:H73), 0)</f>
        <v>0</v>
      </c>
      <c r="I77" s="258">
        <f t="shared" si="0"/>
        <v>0</v>
      </c>
    </row>
    <row r="78" spans="1:11" ht="13.5" thickBot="1">
      <c r="A78" s="46"/>
      <c r="B78" s="14"/>
      <c r="C78" s="47" t="s">
        <v>47</v>
      </c>
      <c r="D78" s="259">
        <f>SUM(D76:D77)</f>
        <v>0</v>
      </c>
      <c r="E78" s="259">
        <f>SUM(E76:E77)</f>
        <v>0</v>
      </c>
      <c r="F78" s="259">
        <f>SUM(F76:F77)</f>
        <v>0</v>
      </c>
      <c r="G78" s="259">
        <f>SUM(G76:G77)</f>
        <v>0</v>
      </c>
      <c r="H78" s="259">
        <f>SUM(H76:H77)</f>
        <v>0</v>
      </c>
      <c r="I78" s="260">
        <f t="shared" si="0"/>
        <v>0</v>
      </c>
    </row>
    <row r="79" spans="1:11" ht="13.5" thickTop="1"/>
  </sheetData>
  <sheetProtection algorithmName="SHA-512" hashValue="OKsLRK1bcQ8wVlr6Hjhd+N39vhNPE/dRZ5RNyC8CrUgKjkwe7diNPQU/17JDWhgAZhzCak7bdb/+eWJ4NgFNwA==" saltValue="z5uGNM98KjWXTUt4dGlxrg==" spinCount="100000" sheet="1" objects="1" scenarios="1" insertColumns="0" insertRows="0"/>
  <mergeCells count="12">
    <mergeCell ref="A63:B67"/>
    <mergeCell ref="A69:B73"/>
    <mergeCell ref="A33:B37"/>
    <mergeCell ref="A39:B43"/>
    <mergeCell ref="A45:B49"/>
    <mergeCell ref="A51:B55"/>
    <mergeCell ref="A57:B61"/>
    <mergeCell ref="A3:B7"/>
    <mergeCell ref="A9:B13"/>
    <mergeCell ref="A15:B19"/>
    <mergeCell ref="A21:B25"/>
    <mergeCell ref="A27:B31"/>
  </mergeCells>
  <dataValidations count="1">
    <dataValidation allowBlank="1" showInputMessage="1" showErrorMessage="1" error="Can not exceed $25,000" sqref="D4:H4 D64:H64 D10:H10 D16:H16 D22:H22 D28:H28 D34:H34 D40:H40 D46:H46 D52:H52 D58:H58 D70:H70" xr:uid="{00000000-0002-0000-0200-00000000000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D9F6FF"/>
  </sheetPr>
  <dimension ref="A1:U60"/>
  <sheetViews>
    <sheetView zoomScaleNormal="100" workbookViewId="0">
      <selection activeCell="L60" sqref="L60"/>
    </sheetView>
  </sheetViews>
  <sheetFormatPr defaultRowHeight="12.75"/>
  <cols>
    <col min="2" max="2" width="8.85546875" customWidth="1"/>
    <col min="3" max="3" width="11.140625" customWidth="1"/>
    <col min="4" max="4" width="12.7109375" style="7" customWidth="1"/>
    <col min="5" max="9" width="12.7109375" style="92" customWidth="1"/>
    <col min="10" max="10" width="20.7109375" style="100" customWidth="1"/>
    <col min="14" max="20" width="12.7109375" customWidth="1"/>
    <col min="21" max="21" width="15.7109375" customWidth="1"/>
  </cols>
  <sheetData>
    <row r="1" spans="1:21" ht="61.5" customHeight="1">
      <c r="A1" s="612" t="s">
        <v>92</v>
      </c>
      <c r="B1" s="612"/>
      <c r="C1" s="612"/>
      <c r="D1" s="612"/>
      <c r="E1" s="612"/>
      <c r="F1" s="612"/>
      <c r="G1" s="612"/>
      <c r="H1" s="612"/>
      <c r="I1" s="612"/>
      <c r="J1" s="612"/>
      <c r="L1" s="612" t="s">
        <v>93</v>
      </c>
      <c r="M1" s="612"/>
      <c r="N1" s="612"/>
      <c r="O1" s="612"/>
      <c r="P1" s="612"/>
      <c r="Q1" s="612"/>
      <c r="R1" s="612"/>
      <c r="S1" s="612"/>
      <c r="T1" s="612"/>
      <c r="U1" s="612"/>
    </row>
    <row r="2" spans="1:21" ht="51.75" customHeight="1" thickBot="1">
      <c r="A2" s="614" t="s">
        <v>116</v>
      </c>
      <c r="B2" s="614"/>
      <c r="C2" s="614"/>
      <c r="D2" s="614"/>
      <c r="E2" s="614"/>
      <c r="F2" s="614"/>
      <c r="G2" s="614"/>
      <c r="H2" s="614"/>
      <c r="I2" s="614"/>
      <c r="J2" s="614"/>
      <c r="K2" s="614"/>
      <c r="L2" s="614"/>
      <c r="M2" s="614"/>
      <c r="N2" s="614"/>
      <c r="O2" s="614"/>
      <c r="P2" s="614"/>
      <c r="Q2" s="614"/>
      <c r="R2" s="614"/>
      <c r="S2" s="614"/>
      <c r="T2" s="614"/>
      <c r="U2" s="614"/>
    </row>
    <row r="3" spans="1:21" s="102" customFormat="1" ht="26.25" thickBot="1">
      <c r="A3" s="143"/>
      <c r="B3" s="144"/>
      <c r="C3" s="145" t="s">
        <v>114</v>
      </c>
      <c r="D3" s="155" t="s">
        <v>115</v>
      </c>
      <c r="E3" s="145" t="s">
        <v>4</v>
      </c>
      <c r="F3" s="141" t="s">
        <v>5</v>
      </c>
      <c r="G3" s="145" t="s">
        <v>6</v>
      </c>
      <c r="H3" s="141" t="s">
        <v>7</v>
      </c>
      <c r="I3" s="145" t="s">
        <v>8</v>
      </c>
      <c r="J3" s="142" t="s">
        <v>47</v>
      </c>
      <c r="K3" s="135"/>
      <c r="L3" s="144"/>
      <c r="M3" s="144"/>
      <c r="N3" s="145" t="s">
        <v>114</v>
      </c>
      <c r="O3" s="147" t="s">
        <v>115</v>
      </c>
      <c r="P3" s="141" t="s">
        <v>4</v>
      </c>
      <c r="Q3" s="141" t="s">
        <v>5</v>
      </c>
      <c r="R3" s="141" t="s">
        <v>6</v>
      </c>
      <c r="S3" s="145" t="s">
        <v>7</v>
      </c>
      <c r="T3" s="141" t="s">
        <v>8</v>
      </c>
      <c r="U3" s="142" t="s">
        <v>47</v>
      </c>
    </row>
    <row r="4" spans="1:21" ht="18">
      <c r="A4" s="138" t="s">
        <v>85</v>
      </c>
      <c r="B4" s="138"/>
      <c r="C4" s="183"/>
      <c r="D4" s="146"/>
      <c r="E4" s="152" t="s">
        <v>91</v>
      </c>
      <c r="F4" s="152" t="s">
        <v>91</v>
      </c>
      <c r="G4" s="152" t="s">
        <v>91</v>
      </c>
      <c r="H4" s="152" t="s">
        <v>91</v>
      </c>
      <c r="I4" s="152" t="s">
        <v>91</v>
      </c>
      <c r="J4" s="139"/>
      <c r="K4" s="131"/>
      <c r="L4" s="138" t="s">
        <v>85</v>
      </c>
      <c r="M4" s="138"/>
      <c r="N4" s="183"/>
      <c r="O4" s="146"/>
      <c r="P4" s="134" t="s">
        <v>91</v>
      </c>
      <c r="Q4" s="134" t="s">
        <v>91</v>
      </c>
      <c r="R4" s="134" t="s">
        <v>91</v>
      </c>
      <c r="S4" s="152" t="s">
        <v>91</v>
      </c>
      <c r="T4" s="134" t="s">
        <v>91</v>
      </c>
      <c r="U4" s="139"/>
    </row>
    <row r="5" spans="1:21" ht="12.75" customHeight="1">
      <c r="A5" s="2" t="s">
        <v>100</v>
      </c>
      <c r="C5" s="204" t="s">
        <v>79</v>
      </c>
      <c r="D5" s="261"/>
      <c r="E5" s="262"/>
      <c r="F5" s="263"/>
      <c r="G5" s="262"/>
      <c r="H5" s="263"/>
      <c r="I5" s="262"/>
      <c r="J5" s="264"/>
      <c r="K5" s="265"/>
      <c r="L5" s="266" t="s">
        <v>100</v>
      </c>
      <c r="M5" s="246"/>
      <c r="N5" s="267" t="s">
        <v>79</v>
      </c>
      <c r="O5" s="268"/>
      <c r="P5" s="263"/>
      <c r="Q5" s="263"/>
      <c r="R5" s="263"/>
      <c r="S5" s="262"/>
      <c r="T5" s="263"/>
      <c r="U5" s="264"/>
    </row>
    <row r="6" spans="1:21">
      <c r="A6" s="613"/>
      <c r="B6" s="561"/>
      <c r="C6" s="204" t="s">
        <v>80</v>
      </c>
      <c r="D6" s="261"/>
      <c r="E6" s="269"/>
      <c r="F6" s="270"/>
      <c r="G6" s="269"/>
      <c r="H6" s="270"/>
      <c r="I6" s="269"/>
      <c r="J6" s="264"/>
      <c r="K6" s="265"/>
      <c r="L6" s="609"/>
      <c r="M6" s="609"/>
      <c r="N6" s="267" t="s">
        <v>80</v>
      </c>
      <c r="O6" s="268"/>
      <c r="P6" s="270"/>
      <c r="Q6" s="270"/>
      <c r="R6" s="270"/>
      <c r="S6" s="269"/>
      <c r="T6" s="270"/>
      <c r="U6" s="264"/>
    </row>
    <row r="7" spans="1:21">
      <c r="A7" s="561"/>
      <c r="B7" s="561"/>
      <c r="C7" s="204" t="s">
        <v>81</v>
      </c>
      <c r="D7" s="261"/>
      <c r="E7" s="269"/>
      <c r="F7" s="270"/>
      <c r="G7" s="269"/>
      <c r="H7" s="270"/>
      <c r="I7" s="269"/>
      <c r="J7" s="264"/>
      <c r="K7" s="265"/>
      <c r="L7" s="609"/>
      <c r="M7" s="609"/>
      <c r="N7" s="267" t="s">
        <v>81</v>
      </c>
      <c r="O7" s="268"/>
      <c r="P7" s="270"/>
      <c r="Q7" s="270"/>
      <c r="R7" s="270"/>
      <c r="S7" s="269"/>
      <c r="T7" s="270"/>
      <c r="U7" s="264"/>
    </row>
    <row r="8" spans="1:21">
      <c r="A8" s="561"/>
      <c r="B8" s="561"/>
      <c r="C8" s="204" t="s">
        <v>82</v>
      </c>
      <c r="D8" s="261"/>
      <c r="E8" s="269"/>
      <c r="F8" s="270"/>
      <c r="G8" s="269"/>
      <c r="H8" s="270"/>
      <c r="I8" s="269"/>
      <c r="J8" s="264"/>
      <c r="K8" s="265"/>
      <c r="L8" s="609"/>
      <c r="M8" s="609"/>
      <c r="N8" s="267" t="s">
        <v>82</v>
      </c>
      <c r="O8" s="268"/>
      <c r="P8" s="270"/>
      <c r="Q8" s="270"/>
      <c r="R8" s="270"/>
      <c r="S8" s="269"/>
      <c r="T8" s="270"/>
      <c r="U8" s="264"/>
    </row>
    <row r="9" spans="1:21">
      <c r="A9" s="561"/>
      <c r="B9" s="561"/>
      <c r="C9" s="204" t="s">
        <v>83</v>
      </c>
      <c r="D9" s="261"/>
      <c r="E9" s="269"/>
      <c r="F9" s="270"/>
      <c r="G9" s="269"/>
      <c r="H9" s="270"/>
      <c r="I9" s="269"/>
      <c r="J9" s="264"/>
      <c r="K9" s="265"/>
      <c r="L9" s="609"/>
      <c r="M9" s="609"/>
      <c r="N9" s="267" t="s">
        <v>83</v>
      </c>
      <c r="O9" s="268"/>
      <c r="P9" s="270"/>
      <c r="Q9" s="270"/>
      <c r="R9" s="270"/>
      <c r="S9" s="269"/>
      <c r="T9" s="270"/>
      <c r="U9" s="264"/>
    </row>
    <row r="10" spans="1:21">
      <c r="A10" s="561"/>
      <c r="B10" s="561"/>
      <c r="C10" s="204" t="s">
        <v>84</v>
      </c>
      <c r="D10" s="261"/>
      <c r="E10" s="269"/>
      <c r="F10" s="270"/>
      <c r="G10" s="269"/>
      <c r="H10" s="270"/>
      <c r="I10" s="269"/>
      <c r="J10" s="264"/>
      <c r="K10" s="265"/>
      <c r="L10" s="609"/>
      <c r="M10" s="609"/>
      <c r="N10" s="267" t="s">
        <v>84</v>
      </c>
      <c r="O10" s="268"/>
      <c r="P10" s="270"/>
      <c r="Q10" s="270"/>
      <c r="R10" s="270"/>
      <c r="S10" s="269"/>
      <c r="T10" s="270"/>
      <c r="U10" s="264"/>
    </row>
    <row r="11" spans="1:21" ht="13.5" thickBot="1">
      <c r="A11" s="607"/>
      <c r="B11" s="607"/>
      <c r="C11" s="205" t="s">
        <v>19</v>
      </c>
      <c r="D11" s="271"/>
      <c r="E11" s="272"/>
      <c r="F11" s="273"/>
      <c r="G11" s="272"/>
      <c r="H11" s="273"/>
      <c r="I11" s="272"/>
      <c r="J11" s="274"/>
      <c r="K11" s="265"/>
      <c r="L11" s="610"/>
      <c r="M11" s="610"/>
      <c r="N11" s="275" t="s">
        <v>19</v>
      </c>
      <c r="O11" s="276"/>
      <c r="P11" s="273"/>
      <c r="Q11" s="273"/>
      <c r="R11" s="273"/>
      <c r="S11" s="273"/>
      <c r="T11" s="272"/>
      <c r="U11" s="274"/>
    </row>
    <row r="12" spans="1:21" ht="14.25" thickTop="1" thickBot="1">
      <c r="A12" s="608" t="s">
        <v>99</v>
      </c>
      <c r="B12" s="608"/>
      <c r="C12" s="608"/>
      <c r="D12" s="277">
        <f>ROUNDUP(SUM(D5:D11), 0)</f>
        <v>0</v>
      </c>
      <c r="E12" s="277">
        <f>IF(E4= "Yes", $D$12*$C$4, 0)</f>
        <v>0</v>
      </c>
      <c r="F12" s="277">
        <f t="shared" ref="F12:I12" si="0">IF(F4= "Yes", $D$12*$C$4, 0)</f>
        <v>0</v>
      </c>
      <c r="G12" s="277">
        <f t="shared" si="0"/>
        <v>0</v>
      </c>
      <c r="H12" s="277">
        <f t="shared" si="0"/>
        <v>0</v>
      </c>
      <c r="I12" s="278">
        <f t="shared" si="0"/>
        <v>0</v>
      </c>
      <c r="J12" s="279">
        <f>SUM(E12:I12)</f>
        <v>0</v>
      </c>
      <c r="K12" s="265"/>
      <c r="L12" s="611" t="s">
        <v>99</v>
      </c>
      <c r="M12" s="611"/>
      <c r="N12" s="611"/>
      <c r="O12" s="278">
        <f>ROUNDUP(SUM(O5:O11), 0)</f>
        <v>0</v>
      </c>
      <c r="P12" s="280">
        <f>IF(P4= "Yes", $O$12*$N$4, 0)</f>
        <v>0</v>
      </c>
      <c r="Q12" s="277">
        <f t="shared" ref="Q12:S12" si="1">IF(Q4= "Yes", $O$12*$N$4, 0)</f>
        <v>0</v>
      </c>
      <c r="R12" s="280">
        <f t="shared" si="1"/>
        <v>0</v>
      </c>
      <c r="S12" s="280">
        <f t="shared" si="1"/>
        <v>0</v>
      </c>
      <c r="T12" s="278">
        <f>IF(T4= "Yes", $O$12*$N$4, 0)</f>
        <v>0</v>
      </c>
      <c r="U12" s="279">
        <f>SUM(P12:T12)</f>
        <v>0</v>
      </c>
    </row>
    <row r="13" spans="1:21" ht="18">
      <c r="A13" s="138" t="s">
        <v>86</v>
      </c>
      <c r="B13" s="138"/>
      <c r="C13" s="183"/>
      <c r="D13" s="146"/>
      <c r="E13" s="152" t="s">
        <v>91</v>
      </c>
      <c r="F13" s="152" t="s">
        <v>91</v>
      </c>
      <c r="G13" s="152" t="s">
        <v>91</v>
      </c>
      <c r="H13" s="152" t="s">
        <v>91</v>
      </c>
      <c r="I13" s="152" t="s">
        <v>91</v>
      </c>
      <c r="J13" s="151"/>
      <c r="K13" s="131"/>
      <c r="L13" s="138" t="s">
        <v>86</v>
      </c>
      <c r="M13" s="138"/>
      <c r="N13" s="183"/>
      <c r="O13" s="146"/>
      <c r="P13" s="134" t="s">
        <v>91</v>
      </c>
      <c r="Q13" s="152" t="s">
        <v>91</v>
      </c>
      <c r="R13" s="134" t="s">
        <v>91</v>
      </c>
      <c r="S13" s="134" t="s">
        <v>91</v>
      </c>
      <c r="T13" s="152" t="s">
        <v>91</v>
      </c>
      <c r="U13" s="151"/>
    </row>
    <row r="14" spans="1:21">
      <c r="A14" s="2" t="s">
        <v>100</v>
      </c>
      <c r="C14" s="204" t="s">
        <v>79</v>
      </c>
      <c r="D14" s="156"/>
      <c r="E14" s="153"/>
      <c r="F14" s="153"/>
      <c r="G14" s="153"/>
      <c r="H14" s="153"/>
      <c r="I14" s="153"/>
      <c r="J14" s="140"/>
      <c r="K14" s="131"/>
      <c r="L14" s="2" t="s">
        <v>100</v>
      </c>
      <c r="N14" s="204" t="s">
        <v>79</v>
      </c>
      <c r="O14" s="103"/>
      <c r="P14" s="137"/>
      <c r="Q14" s="153"/>
      <c r="R14" s="137"/>
      <c r="S14" s="137"/>
      <c r="T14" s="153"/>
      <c r="U14" s="140"/>
    </row>
    <row r="15" spans="1:21">
      <c r="A15" s="561"/>
      <c r="B15" s="561"/>
      <c r="C15" s="204" t="s">
        <v>80</v>
      </c>
      <c r="D15" s="261"/>
      <c r="E15" s="269"/>
      <c r="F15" s="269"/>
      <c r="G15" s="269"/>
      <c r="H15" s="269"/>
      <c r="I15" s="269"/>
      <c r="J15" s="264"/>
      <c r="K15" s="265"/>
      <c r="L15" s="609"/>
      <c r="M15" s="609"/>
      <c r="N15" s="267" t="s">
        <v>80</v>
      </c>
      <c r="O15" s="268"/>
      <c r="P15" s="270"/>
      <c r="Q15" s="269"/>
      <c r="R15" s="270"/>
      <c r="S15" s="270"/>
      <c r="T15" s="269"/>
      <c r="U15" s="264"/>
    </row>
    <row r="16" spans="1:21">
      <c r="A16" s="561"/>
      <c r="B16" s="561"/>
      <c r="C16" s="204" t="s">
        <v>81</v>
      </c>
      <c r="D16" s="261"/>
      <c r="E16" s="269"/>
      <c r="F16" s="269"/>
      <c r="G16" s="269"/>
      <c r="H16" s="269"/>
      <c r="I16" s="269"/>
      <c r="J16" s="264"/>
      <c r="K16" s="265"/>
      <c r="L16" s="609"/>
      <c r="M16" s="609"/>
      <c r="N16" s="267" t="s">
        <v>81</v>
      </c>
      <c r="O16" s="268"/>
      <c r="P16" s="270"/>
      <c r="Q16" s="269"/>
      <c r="R16" s="270"/>
      <c r="S16" s="270"/>
      <c r="T16" s="269"/>
      <c r="U16" s="264"/>
    </row>
    <row r="17" spans="1:21">
      <c r="A17" s="561"/>
      <c r="B17" s="561"/>
      <c r="C17" s="204" t="s">
        <v>82</v>
      </c>
      <c r="D17" s="261"/>
      <c r="E17" s="269"/>
      <c r="F17" s="269"/>
      <c r="G17" s="269"/>
      <c r="H17" s="269"/>
      <c r="I17" s="269"/>
      <c r="J17" s="264"/>
      <c r="K17" s="265"/>
      <c r="L17" s="609"/>
      <c r="M17" s="609"/>
      <c r="N17" s="267" t="s">
        <v>82</v>
      </c>
      <c r="O17" s="268"/>
      <c r="P17" s="270"/>
      <c r="Q17" s="269"/>
      <c r="R17" s="270"/>
      <c r="S17" s="270"/>
      <c r="T17" s="269"/>
      <c r="U17" s="264"/>
    </row>
    <row r="18" spans="1:21">
      <c r="A18" s="561"/>
      <c r="B18" s="561"/>
      <c r="C18" s="204" t="s">
        <v>83</v>
      </c>
      <c r="D18" s="261"/>
      <c r="E18" s="269"/>
      <c r="F18" s="269"/>
      <c r="G18" s="269"/>
      <c r="H18" s="269"/>
      <c r="I18" s="269"/>
      <c r="J18" s="264"/>
      <c r="K18" s="265"/>
      <c r="L18" s="609"/>
      <c r="M18" s="609"/>
      <c r="N18" s="267" t="s">
        <v>83</v>
      </c>
      <c r="O18" s="268"/>
      <c r="P18" s="270"/>
      <c r="Q18" s="269"/>
      <c r="R18" s="270"/>
      <c r="S18" s="270"/>
      <c r="T18" s="269"/>
      <c r="U18" s="264"/>
    </row>
    <row r="19" spans="1:21">
      <c r="A19" s="561"/>
      <c r="B19" s="561"/>
      <c r="C19" s="204" t="s">
        <v>84</v>
      </c>
      <c r="D19" s="261"/>
      <c r="E19" s="269"/>
      <c r="F19" s="269"/>
      <c r="G19" s="269"/>
      <c r="H19" s="269"/>
      <c r="I19" s="269"/>
      <c r="J19" s="264"/>
      <c r="K19" s="265"/>
      <c r="L19" s="609"/>
      <c r="M19" s="609"/>
      <c r="N19" s="267" t="s">
        <v>84</v>
      </c>
      <c r="O19" s="268"/>
      <c r="P19" s="270"/>
      <c r="Q19" s="269"/>
      <c r="R19" s="270"/>
      <c r="S19" s="270"/>
      <c r="T19" s="269"/>
      <c r="U19" s="264"/>
    </row>
    <row r="20" spans="1:21" ht="13.5" thickBot="1">
      <c r="A20" s="607"/>
      <c r="B20" s="607"/>
      <c r="C20" s="205" t="s">
        <v>19</v>
      </c>
      <c r="D20" s="271"/>
      <c r="E20" s="272"/>
      <c r="F20" s="272"/>
      <c r="G20" s="272"/>
      <c r="H20" s="272"/>
      <c r="I20" s="272"/>
      <c r="J20" s="274"/>
      <c r="K20" s="265"/>
      <c r="L20" s="610"/>
      <c r="M20" s="610"/>
      <c r="N20" s="275" t="s">
        <v>19</v>
      </c>
      <c r="O20" s="276"/>
      <c r="P20" s="273"/>
      <c r="Q20" s="272"/>
      <c r="R20" s="273"/>
      <c r="S20" s="273"/>
      <c r="T20" s="272"/>
      <c r="U20" s="274"/>
    </row>
    <row r="21" spans="1:21" ht="14.25" thickTop="1" thickBot="1">
      <c r="A21" s="608" t="s">
        <v>99</v>
      </c>
      <c r="B21" s="608"/>
      <c r="C21" s="608"/>
      <c r="D21" s="277">
        <f>ROUNDUP(SUM(D14:D20), 0)</f>
        <v>0</v>
      </c>
      <c r="E21" s="277">
        <f>IF(E13= "Yes", $D$21*$C$13, 0)</f>
        <v>0</v>
      </c>
      <c r="F21" s="277">
        <f>IF(F13= "Yes", $D$21*$C$13, 0)</f>
        <v>0</v>
      </c>
      <c r="G21" s="277">
        <f t="shared" ref="G21:I21" si="2">IF(G13= "Yes", $D$21*$C$13, 0)</f>
        <v>0</v>
      </c>
      <c r="H21" s="277">
        <f t="shared" si="2"/>
        <v>0</v>
      </c>
      <c r="I21" s="278">
        <f t="shared" si="2"/>
        <v>0</v>
      </c>
      <c r="J21" s="279">
        <f>SUM(E21:I21)</f>
        <v>0</v>
      </c>
      <c r="K21" s="265"/>
      <c r="L21" s="611" t="s">
        <v>99</v>
      </c>
      <c r="M21" s="611"/>
      <c r="N21" s="611"/>
      <c r="O21" s="278">
        <f>ROUNDUP(SUM(O14:O20), 0)</f>
        <v>0</v>
      </c>
      <c r="P21" s="280">
        <f>IF(P13= "Yes", $O$21*$N$13, 0)</f>
        <v>0</v>
      </c>
      <c r="Q21" s="277">
        <f t="shared" ref="Q21:S21" si="3">IF(Q13= "Yes", $O$21*$N$13, 0)</f>
        <v>0</v>
      </c>
      <c r="R21" s="280">
        <f t="shared" si="3"/>
        <v>0</v>
      </c>
      <c r="S21" s="280">
        <f t="shared" si="3"/>
        <v>0</v>
      </c>
      <c r="T21" s="278">
        <f>IF(T13= "Yes", $O$21*$N$13, 0)</f>
        <v>0</v>
      </c>
      <c r="U21" s="279">
        <f>SUM(P21:T21)</f>
        <v>0</v>
      </c>
    </row>
    <row r="22" spans="1:21" ht="18">
      <c r="A22" s="138" t="s">
        <v>87</v>
      </c>
      <c r="B22" s="138"/>
      <c r="C22" s="183"/>
      <c r="D22" s="146"/>
      <c r="E22" s="152" t="s">
        <v>91</v>
      </c>
      <c r="F22" s="152" t="s">
        <v>91</v>
      </c>
      <c r="G22" s="152" t="s">
        <v>91</v>
      </c>
      <c r="H22" s="152" t="s">
        <v>91</v>
      </c>
      <c r="I22" s="152" t="s">
        <v>91</v>
      </c>
      <c r="J22" s="139"/>
      <c r="K22" s="131"/>
      <c r="L22" s="138" t="s">
        <v>87</v>
      </c>
      <c r="M22" s="138"/>
      <c r="N22" s="183"/>
      <c r="O22" s="146"/>
      <c r="P22" s="134" t="s">
        <v>91</v>
      </c>
      <c r="Q22" s="152" t="s">
        <v>91</v>
      </c>
      <c r="R22" s="134" t="s">
        <v>91</v>
      </c>
      <c r="S22" s="134" t="s">
        <v>91</v>
      </c>
      <c r="T22" s="152" t="s">
        <v>91</v>
      </c>
      <c r="U22" s="139"/>
    </row>
    <row r="23" spans="1:21">
      <c r="A23" s="2" t="s">
        <v>100</v>
      </c>
      <c r="C23" s="204" t="s">
        <v>79</v>
      </c>
      <c r="D23" s="261"/>
      <c r="E23" s="262"/>
      <c r="F23" s="262"/>
      <c r="G23" s="262"/>
      <c r="H23" s="262"/>
      <c r="I23" s="262"/>
      <c r="J23" s="264"/>
      <c r="K23" s="265"/>
      <c r="L23" s="266" t="s">
        <v>100</v>
      </c>
      <c r="M23" s="246"/>
      <c r="N23" s="267" t="s">
        <v>79</v>
      </c>
      <c r="O23" s="268"/>
      <c r="P23" s="263"/>
      <c r="Q23" s="262"/>
      <c r="R23" s="263"/>
      <c r="S23" s="263"/>
      <c r="T23" s="262"/>
      <c r="U23" s="264"/>
    </row>
    <row r="24" spans="1:21">
      <c r="A24" s="561"/>
      <c r="B24" s="561"/>
      <c r="C24" s="204" t="s">
        <v>80</v>
      </c>
      <c r="D24" s="261"/>
      <c r="E24" s="269"/>
      <c r="F24" s="269"/>
      <c r="G24" s="269"/>
      <c r="H24" s="269"/>
      <c r="I24" s="269"/>
      <c r="J24" s="264"/>
      <c r="K24" s="265"/>
      <c r="L24" s="609"/>
      <c r="M24" s="609"/>
      <c r="N24" s="267" t="s">
        <v>80</v>
      </c>
      <c r="O24" s="268"/>
      <c r="P24" s="270"/>
      <c r="Q24" s="269"/>
      <c r="R24" s="270"/>
      <c r="S24" s="270"/>
      <c r="T24" s="269"/>
      <c r="U24" s="264"/>
    </row>
    <row r="25" spans="1:21">
      <c r="A25" s="561"/>
      <c r="B25" s="561"/>
      <c r="C25" s="204" t="s">
        <v>81</v>
      </c>
      <c r="D25" s="261"/>
      <c r="E25" s="269"/>
      <c r="F25" s="269"/>
      <c r="G25" s="269"/>
      <c r="H25" s="269"/>
      <c r="I25" s="269"/>
      <c r="J25" s="264"/>
      <c r="K25" s="265"/>
      <c r="L25" s="609"/>
      <c r="M25" s="609"/>
      <c r="N25" s="267" t="s">
        <v>81</v>
      </c>
      <c r="O25" s="268"/>
      <c r="P25" s="270"/>
      <c r="Q25" s="269"/>
      <c r="R25" s="270"/>
      <c r="S25" s="270"/>
      <c r="T25" s="269"/>
      <c r="U25" s="264"/>
    </row>
    <row r="26" spans="1:21">
      <c r="A26" s="561"/>
      <c r="B26" s="561"/>
      <c r="C26" s="204" t="s">
        <v>82</v>
      </c>
      <c r="D26" s="261"/>
      <c r="E26" s="269"/>
      <c r="F26" s="269"/>
      <c r="G26" s="269"/>
      <c r="H26" s="269"/>
      <c r="I26" s="269"/>
      <c r="J26" s="264"/>
      <c r="K26" s="265"/>
      <c r="L26" s="609"/>
      <c r="M26" s="609"/>
      <c r="N26" s="267" t="s">
        <v>82</v>
      </c>
      <c r="O26" s="268"/>
      <c r="P26" s="270"/>
      <c r="Q26" s="269"/>
      <c r="R26" s="270"/>
      <c r="S26" s="270"/>
      <c r="T26" s="269"/>
      <c r="U26" s="264"/>
    </row>
    <row r="27" spans="1:21">
      <c r="A27" s="561"/>
      <c r="B27" s="561"/>
      <c r="C27" s="204" t="s">
        <v>83</v>
      </c>
      <c r="D27" s="261"/>
      <c r="E27" s="269"/>
      <c r="F27" s="269"/>
      <c r="G27" s="269"/>
      <c r="H27" s="269"/>
      <c r="I27" s="269"/>
      <c r="J27" s="264"/>
      <c r="K27" s="265"/>
      <c r="L27" s="609"/>
      <c r="M27" s="609"/>
      <c r="N27" s="267" t="s">
        <v>83</v>
      </c>
      <c r="O27" s="268"/>
      <c r="P27" s="270"/>
      <c r="Q27" s="269"/>
      <c r="R27" s="270"/>
      <c r="S27" s="270"/>
      <c r="T27" s="269"/>
      <c r="U27" s="264"/>
    </row>
    <row r="28" spans="1:21">
      <c r="A28" s="561"/>
      <c r="B28" s="561"/>
      <c r="C28" s="204" t="s">
        <v>84</v>
      </c>
      <c r="D28" s="261"/>
      <c r="E28" s="269"/>
      <c r="F28" s="269"/>
      <c r="G28" s="269"/>
      <c r="H28" s="269"/>
      <c r="I28" s="269"/>
      <c r="J28" s="264"/>
      <c r="K28" s="265"/>
      <c r="L28" s="609"/>
      <c r="M28" s="609"/>
      <c r="N28" s="267" t="s">
        <v>84</v>
      </c>
      <c r="O28" s="268"/>
      <c r="P28" s="270"/>
      <c r="Q28" s="269"/>
      <c r="R28" s="270"/>
      <c r="S28" s="270"/>
      <c r="T28" s="269"/>
      <c r="U28" s="264"/>
    </row>
    <row r="29" spans="1:21" ht="13.5" thickBot="1">
      <c r="A29" s="607"/>
      <c r="B29" s="607"/>
      <c r="C29" s="205" t="s">
        <v>19</v>
      </c>
      <c r="D29" s="271"/>
      <c r="E29" s="272"/>
      <c r="F29" s="272"/>
      <c r="G29" s="272"/>
      <c r="H29" s="272"/>
      <c r="I29" s="272"/>
      <c r="J29" s="274"/>
      <c r="K29" s="265"/>
      <c r="L29" s="610"/>
      <c r="M29" s="610"/>
      <c r="N29" s="275" t="s">
        <v>19</v>
      </c>
      <c r="O29" s="276"/>
      <c r="P29" s="273"/>
      <c r="Q29" s="272"/>
      <c r="R29" s="273"/>
      <c r="S29" s="273"/>
      <c r="T29" s="272"/>
      <c r="U29" s="274"/>
    </row>
    <row r="30" spans="1:21" ht="14.25" thickTop="1" thickBot="1">
      <c r="A30" s="608" t="s">
        <v>99</v>
      </c>
      <c r="B30" s="608"/>
      <c r="C30" s="608"/>
      <c r="D30" s="277">
        <f>ROUNDUP(SUM(D23:D29), 0)</f>
        <v>0</v>
      </c>
      <c r="E30" s="277">
        <f>IF(E22= "Yes", $D$30*$C$22, 0)</f>
        <v>0</v>
      </c>
      <c r="F30" s="277">
        <f t="shared" ref="F30:I30" si="4">IF(F22= "Yes", $D$30*$C$22, 0)</f>
        <v>0</v>
      </c>
      <c r="G30" s="277">
        <f>IF(G22= "Yes", $D$30*$C$22, 0)</f>
        <v>0</v>
      </c>
      <c r="H30" s="277">
        <f>IF(H22= "Yes", $D$30*$C$22, 0)</f>
        <v>0</v>
      </c>
      <c r="I30" s="278">
        <f t="shared" si="4"/>
        <v>0</v>
      </c>
      <c r="J30" s="279">
        <f>SUM(E30:I30)</f>
        <v>0</v>
      </c>
      <c r="K30" s="265"/>
      <c r="L30" s="611" t="s">
        <v>99</v>
      </c>
      <c r="M30" s="611"/>
      <c r="N30" s="611"/>
      <c r="O30" s="278">
        <f>ROUNDUP(SUM(O23:O29), 0)</f>
        <v>0</v>
      </c>
      <c r="P30" s="280">
        <f>IF(P22= "Yes",$O$30*$N$22, 0)</f>
        <v>0</v>
      </c>
      <c r="Q30" s="277">
        <f t="shared" ref="Q30:T30" si="5">IF(Q22= "Yes",$O$30*$N$22, 0)</f>
        <v>0</v>
      </c>
      <c r="R30" s="280">
        <f t="shared" si="5"/>
        <v>0</v>
      </c>
      <c r="S30" s="280">
        <f t="shared" si="5"/>
        <v>0</v>
      </c>
      <c r="T30" s="278">
        <f t="shared" si="5"/>
        <v>0</v>
      </c>
      <c r="U30" s="279">
        <f>SUM(P30:T30)</f>
        <v>0</v>
      </c>
    </row>
    <row r="31" spans="1:21" ht="18">
      <c r="A31" s="138" t="s">
        <v>88</v>
      </c>
      <c r="B31" s="138"/>
      <c r="C31" s="183"/>
      <c r="D31" s="146"/>
      <c r="E31" s="152" t="s">
        <v>91</v>
      </c>
      <c r="F31" s="152" t="s">
        <v>91</v>
      </c>
      <c r="G31" s="152" t="s">
        <v>91</v>
      </c>
      <c r="H31" s="152" t="s">
        <v>91</v>
      </c>
      <c r="I31" s="152" t="s">
        <v>91</v>
      </c>
      <c r="J31" s="139"/>
      <c r="K31" s="131"/>
      <c r="L31" s="138" t="s">
        <v>88</v>
      </c>
      <c r="M31" s="138"/>
      <c r="N31" s="183"/>
      <c r="O31" s="146"/>
      <c r="P31" s="134" t="s">
        <v>91</v>
      </c>
      <c r="Q31" s="152" t="s">
        <v>91</v>
      </c>
      <c r="R31" s="134" t="s">
        <v>91</v>
      </c>
      <c r="S31" s="134" t="s">
        <v>91</v>
      </c>
      <c r="T31" s="152" t="s">
        <v>91</v>
      </c>
      <c r="U31" s="139"/>
    </row>
    <row r="32" spans="1:21">
      <c r="A32" s="2" t="s">
        <v>100</v>
      </c>
      <c r="C32" s="204" t="s">
        <v>79</v>
      </c>
      <c r="D32" s="156"/>
      <c r="E32" s="153"/>
      <c r="F32" s="153"/>
      <c r="G32" s="153"/>
      <c r="H32" s="153"/>
      <c r="I32" s="153"/>
      <c r="J32" s="140"/>
      <c r="K32" s="131"/>
      <c r="L32" s="2" t="s">
        <v>100</v>
      </c>
      <c r="N32" s="204" t="s">
        <v>79</v>
      </c>
      <c r="O32" s="103"/>
      <c r="P32" s="137"/>
      <c r="Q32" s="153"/>
      <c r="R32" s="137"/>
      <c r="S32" s="137"/>
      <c r="T32" s="153"/>
      <c r="U32" s="140"/>
    </row>
    <row r="33" spans="1:21">
      <c r="A33" s="561"/>
      <c r="B33" s="561"/>
      <c r="C33" s="204" t="s">
        <v>80</v>
      </c>
      <c r="D33" s="261"/>
      <c r="E33" s="269"/>
      <c r="F33" s="269"/>
      <c r="G33" s="269"/>
      <c r="H33" s="269"/>
      <c r="I33" s="269"/>
      <c r="J33" s="264"/>
      <c r="K33" s="265"/>
      <c r="L33" s="609"/>
      <c r="M33" s="609"/>
      <c r="N33" s="267" t="s">
        <v>80</v>
      </c>
      <c r="O33" s="268"/>
      <c r="P33" s="270"/>
      <c r="Q33" s="269"/>
      <c r="R33" s="270"/>
      <c r="S33" s="270"/>
      <c r="T33" s="269"/>
      <c r="U33" s="264"/>
    </row>
    <row r="34" spans="1:21">
      <c r="A34" s="561"/>
      <c r="B34" s="561"/>
      <c r="C34" s="204" t="s">
        <v>81</v>
      </c>
      <c r="D34" s="261"/>
      <c r="E34" s="269"/>
      <c r="F34" s="269"/>
      <c r="G34" s="269"/>
      <c r="H34" s="269"/>
      <c r="I34" s="269"/>
      <c r="J34" s="264"/>
      <c r="K34" s="265"/>
      <c r="L34" s="609"/>
      <c r="M34" s="609"/>
      <c r="N34" s="267" t="s">
        <v>81</v>
      </c>
      <c r="O34" s="268"/>
      <c r="P34" s="270"/>
      <c r="Q34" s="269"/>
      <c r="R34" s="270"/>
      <c r="S34" s="270"/>
      <c r="T34" s="269"/>
      <c r="U34" s="264"/>
    </row>
    <row r="35" spans="1:21">
      <c r="A35" s="561"/>
      <c r="B35" s="561"/>
      <c r="C35" s="204" t="s">
        <v>82</v>
      </c>
      <c r="D35" s="261"/>
      <c r="E35" s="269"/>
      <c r="F35" s="269"/>
      <c r="G35" s="269"/>
      <c r="H35" s="269"/>
      <c r="I35" s="269"/>
      <c r="J35" s="264"/>
      <c r="K35" s="265"/>
      <c r="L35" s="609"/>
      <c r="M35" s="609"/>
      <c r="N35" s="267" t="s">
        <v>82</v>
      </c>
      <c r="O35" s="268"/>
      <c r="P35" s="270"/>
      <c r="Q35" s="269"/>
      <c r="R35" s="270"/>
      <c r="S35" s="270"/>
      <c r="T35" s="269"/>
      <c r="U35" s="264"/>
    </row>
    <row r="36" spans="1:21">
      <c r="A36" s="561"/>
      <c r="B36" s="561"/>
      <c r="C36" s="204" t="s">
        <v>83</v>
      </c>
      <c r="D36" s="261"/>
      <c r="E36" s="269"/>
      <c r="F36" s="269"/>
      <c r="G36" s="269"/>
      <c r="H36" s="269"/>
      <c r="I36" s="269"/>
      <c r="J36" s="264"/>
      <c r="K36" s="265"/>
      <c r="L36" s="609"/>
      <c r="M36" s="609"/>
      <c r="N36" s="267" t="s">
        <v>83</v>
      </c>
      <c r="O36" s="268"/>
      <c r="P36" s="270"/>
      <c r="Q36" s="269"/>
      <c r="R36" s="270"/>
      <c r="S36" s="270"/>
      <c r="T36" s="269"/>
      <c r="U36" s="264"/>
    </row>
    <row r="37" spans="1:21">
      <c r="A37" s="561"/>
      <c r="B37" s="561"/>
      <c r="C37" s="204" t="s">
        <v>84</v>
      </c>
      <c r="D37" s="261"/>
      <c r="E37" s="269"/>
      <c r="F37" s="269"/>
      <c r="G37" s="269"/>
      <c r="H37" s="269"/>
      <c r="I37" s="269"/>
      <c r="J37" s="264"/>
      <c r="K37" s="265"/>
      <c r="L37" s="609"/>
      <c r="M37" s="609"/>
      <c r="N37" s="267" t="s">
        <v>84</v>
      </c>
      <c r="O37" s="268"/>
      <c r="P37" s="270"/>
      <c r="Q37" s="269"/>
      <c r="R37" s="270"/>
      <c r="S37" s="270"/>
      <c r="T37" s="269"/>
      <c r="U37" s="264"/>
    </row>
    <row r="38" spans="1:21" ht="13.5" thickBot="1">
      <c r="A38" s="607"/>
      <c r="B38" s="607"/>
      <c r="C38" s="205" t="s">
        <v>19</v>
      </c>
      <c r="D38" s="271"/>
      <c r="E38" s="272"/>
      <c r="F38" s="272"/>
      <c r="G38" s="272"/>
      <c r="H38" s="272"/>
      <c r="I38" s="272"/>
      <c r="J38" s="274"/>
      <c r="K38" s="265"/>
      <c r="L38" s="610"/>
      <c r="M38" s="610"/>
      <c r="N38" s="275" t="s">
        <v>19</v>
      </c>
      <c r="O38" s="276"/>
      <c r="P38" s="273"/>
      <c r="Q38" s="272"/>
      <c r="R38" s="273"/>
      <c r="S38" s="273"/>
      <c r="T38" s="272"/>
      <c r="U38" s="274"/>
    </row>
    <row r="39" spans="1:21" ht="14.25" thickTop="1" thickBot="1">
      <c r="A39" s="608" t="s">
        <v>99</v>
      </c>
      <c r="B39" s="608"/>
      <c r="C39" s="608"/>
      <c r="D39" s="277">
        <f>ROUNDUP(SUM(D32:D38), 0)</f>
        <v>0</v>
      </c>
      <c r="E39" s="277">
        <f>IF(E31= "Yes", $D$39*$C$31, 0)</f>
        <v>0</v>
      </c>
      <c r="F39" s="277">
        <f t="shared" ref="F39:I39" si="6">IF(F31= "Yes", $D$39*$C$31, 0)</f>
        <v>0</v>
      </c>
      <c r="G39" s="277">
        <f t="shared" si="6"/>
        <v>0</v>
      </c>
      <c r="H39" s="277">
        <f t="shared" si="6"/>
        <v>0</v>
      </c>
      <c r="I39" s="278">
        <f t="shared" si="6"/>
        <v>0</v>
      </c>
      <c r="J39" s="279">
        <f>SUM(E39:I39)</f>
        <v>0</v>
      </c>
      <c r="K39" s="265"/>
      <c r="L39" s="611" t="s">
        <v>99</v>
      </c>
      <c r="M39" s="611"/>
      <c r="N39" s="611"/>
      <c r="O39" s="278">
        <f>ROUNDUP(SUM(O32:O38), 0)</f>
        <v>0</v>
      </c>
      <c r="P39" s="280">
        <f>IF(P31= "Yes",$O$39*$N$31, 0)</f>
        <v>0</v>
      </c>
      <c r="Q39" s="277">
        <f t="shared" ref="Q39:T39" si="7">IF(Q31= "Yes",$O$39*$N$31, 0)</f>
        <v>0</v>
      </c>
      <c r="R39" s="280">
        <f t="shared" si="7"/>
        <v>0</v>
      </c>
      <c r="S39" s="280">
        <f t="shared" si="7"/>
        <v>0</v>
      </c>
      <c r="T39" s="278">
        <f t="shared" si="7"/>
        <v>0</v>
      </c>
      <c r="U39" s="279">
        <f>SUM(P39:T39)</f>
        <v>0</v>
      </c>
    </row>
    <row r="40" spans="1:21" ht="18">
      <c r="A40" s="138" t="s">
        <v>89</v>
      </c>
      <c r="B40" s="138"/>
      <c r="C40" s="183"/>
      <c r="D40" s="146"/>
      <c r="E40" s="152" t="s">
        <v>91</v>
      </c>
      <c r="F40" s="152" t="s">
        <v>91</v>
      </c>
      <c r="G40" s="152" t="s">
        <v>91</v>
      </c>
      <c r="H40" s="152" t="s">
        <v>91</v>
      </c>
      <c r="I40" s="152" t="s">
        <v>91</v>
      </c>
      <c r="J40" s="139"/>
      <c r="K40" s="131"/>
      <c r="L40" s="138" t="s">
        <v>89</v>
      </c>
      <c r="M40" s="138"/>
      <c r="N40" s="183"/>
      <c r="O40" s="146"/>
      <c r="P40" s="134" t="s">
        <v>91</v>
      </c>
      <c r="Q40" s="134" t="s">
        <v>91</v>
      </c>
      <c r="R40" s="134" t="s">
        <v>91</v>
      </c>
      <c r="S40" s="134" t="s">
        <v>91</v>
      </c>
      <c r="T40" s="152" t="s">
        <v>91</v>
      </c>
      <c r="U40" s="139"/>
    </row>
    <row r="41" spans="1:21">
      <c r="A41" s="2" t="s">
        <v>100</v>
      </c>
      <c r="C41" s="204" t="s">
        <v>79</v>
      </c>
      <c r="D41" s="261"/>
      <c r="E41" s="262"/>
      <c r="F41" s="262"/>
      <c r="G41" s="262"/>
      <c r="H41" s="262"/>
      <c r="I41" s="262"/>
      <c r="J41" s="264"/>
      <c r="K41" s="265"/>
      <c r="L41" s="266" t="s">
        <v>100</v>
      </c>
      <c r="M41" s="246"/>
      <c r="N41" s="267" t="s">
        <v>79</v>
      </c>
      <c r="O41" s="268"/>
      <c r="P41" s="263"/>
      <c r="Q41" s="263"/>
      <c r="R41" s="263"/>
      <c r="S41" s="263"/>
      <c r="T41" s="262"/>
      <c r="U41" s="264"/>
    </row>
    <row r="42" spans="1:21">
      <c r="A42" s="561"/>
      <c r="B42" s="561"/>
      <c r="C42" s="204" t="s">
        <v>80</v>
      </c>
      <c r="D42" s="261"/>
      <c r="E42" s="269"/>
      <c r="F42" s="269"/>
      <c r="G42" s="269"/>
      <c r="H42" s="269"/>
      <c r="I42" s="269"/>
      <c r="J42" s="264"/>
      <c r="K42" s="265"/>
      <c r="L42" s="609"/>
      <c r="M42" s="609"/>
      <c r="N42" s="267" t="s">
        <v>80</v>
      </c>
      <c r="O42" s="268"/>
      <c r="P42" s="270"/>
      <c r="Q42" s="270"/>
      <c r="R42" s="270"/>
      <c r="S42" s="270"/>
      <c r="T42" s="269"/>
      <c r="U42" s="264"/>
    </row>
    <row r="43" spans="1:21">
      <c r="A43" s="561"/>
      <c r="B43" s="561"/>
      <c r="C43" s="204" t="s">
        <v>81</v>
      </c>
      <c r="D43" s="261"/>
      <c r="E43" s="269"/>
      <c r="F43" s="269"/>
      <c r="G43" s="269"/>
      <c r="H43" s="269"/>
      <c r="I43" s="269"/>
      <c r="J43" s="264"/>
      <c r="K43" s="265"/>
      <c r="L43" s="609"/>
      <c r="M43" s="609"/>
      <c r="N43" s="267" t="s">
        <v>81</v>
      </c>
      <c r="O43" s="268"/>
      <c r="P43" s="270"/>
      <c r="Q43" s="270"/>
      <c r="R43" s="270"/>
      <c r="S43" s="270"/>
      <c r="T43" s="269"/>
      <c r="U43" s="264"/>
    </row>
    <row r="44" spans="1:21">
      <c r="A44" s="561"/>
      <c r="B44" s="561"/>
      <c r="C44" s="204" t="s">
        <v>82</v>
      </c>
      <c r="D44" s="261"/>
      <c r="E44" s="269"/>
      <c r="F44" s="269"/>
      <c r="G44" s="269"/>
      <c r="H44" s="269"/>
      <c r="I44" s="269"/>
      <c r="J44" s="264"/>
      <c r="K44" s="265"/>
      <c r="L44" s="609"/>
      <c r="M44" s="609"/>
      <c r="N44" s="267" t="s">
        <v>82</v>
      </c>
      <c r="O44" s="268"/>
      <c r="P44" s="270"/>
      <c r="Q44" s="270"/>
      <c r="R44" s="270"/>
      <c r="S44" s="270"/>
      <c r="T44" s="269"/>
      <c r="U44" s="264"/>
    </row>
    <row r="45" spans="1:21">
      <c r="A45" s="561"/>
      <c r="B45" s="561"/>
      <c r="C45" s="204" t="s">
        <v>83</v>
      </c>
      <c r="D45" s="261"/>
      <c r="E45" s="269"/>
      <c r="F45" s="269"/>
      <c r="G45" s="269"/>
      <c r="H45" s="269"/>
      <c r="I45" s="269"/>
      <c r="J45" s="264"/>
      <c r="K45" s="265"/>
      <c r="L45" s="609"/>
      <c r="M45" s="609"/>
      <c r="N45" s="267" t="s">
        <v>83</v>
      </c>
      <c r="O45" s="268"/>
      <c r="P45" s="270"/>
      <c r="Q45" s="270"/>
      <c r="R45" s="270"/>
      <c r="S45" s="270"/>
      <c r="T45" s="269"/>
      <c r="U45" s="264"/>
    </row>
    <row r="46" spans="1:21">
      <c r="A46" s="561"/>
      <c r="B46" s="561"/>
      <c r="C46" s="204" t="s">
        <v>84</v>
      </c>
      <c r="D46" s="261"/>
      <c r="E46" s="269"/>
      <c r="F46" s="269"/>
      <c r="G46" s="269"/>
      <c r="H46" s="269"/>
      <c r="I46" s="269"/>
      <c r="J46" s="264"/>
      <c r="K46" s="265"/>
      <c r="L46" s="609"/>
      <c r="M46" s="609"/>
      <c r="N46" s="267" t="s">
        <v>84</v>
      </c>
      <c r="O46" s="268"/>
      <c r="P46" s="270"/>
      <c r="Q46" s="270"/>
      <c r="R46" s="270"/>
      <c r="S46" s="270"/>
      <c r="T46" s="269"/>
      <c r="U46" s="264"/>
    </row>
    <row r="47" spans="1:21" ht="13.5" thickBot="1">
      <c r="A47" s="607"/>
      <c r="B47" s="607"/>
      <c r="C47" s="205" t="s">
        <v>19</v>
      </c>
      <c r="D47" s="271"/>
      <c r="E47" s="272"/>
      <c r="F47" s="272"/>
      <c r="G47" s="272"/>
      <c r="H47" s="272"/>
      <c r="I47" s="272"/>
      <c r="J47" s="274"/>
      <c r="K47" s="265"/>
      <c r="L47" s="610"/>
      <c r="M47" s="610"/>
      <c r="N47" s="275" t="s">
        <v>19</v>
      </c>
      <c r="O47" s="276"/>
      <c r="P47" s="273"/>
      <c r="Q47" s="273"/>
      <c r="R47" s="273"/>
      <c r="S47" s="273"/>
      <c r="T47" s="273"/>
      <c r="U47" s="281"/>
    </row>
    <row r="48" spans="1:21" ht="14.25" thickTop="1" thickBot="1">
      <c r="A48" s="608" t="s">
        <v>99</v>
      </c>
      <c r="B48" s="608"/>
      <c r="C48" s="608"/>
      <c r="D48" s="277">
        <f>ROUNDUP(SUM(D41:D47), 0)</f>
        <v>0</v>
      </c>
      <c r="E48" s="277">
        <f>IF(E40= "Yes", $D$48*$C$40, 0)</f>
        <v>0</v>
      </c>
      <c r="F48" s="277">
        <f t="shared" ref="F48:I48" si="8">IF(F40= "Yes", $D$48*$C$40, 0)</f>
        <v>0</v>
      </c>
      <c r="G48" s="277">
        <f t="shared" si="8"/>
        <v>0</v>
      </c>
      <c r="H48" s="277">
        <f t="shared" si="8"/>
        <v>0</v>
      </c>
      <c r="I48" s="278">
        <f t="shared" si="8"/>
        <v>0</v>
      </c>
      <c r="J48" s="279">
        <f>SUM(E48:I48)</f>
        <v>0</v>
      </c>
      <c r="K48" s="265"/>
      <c r="L48" s="611" t="s">
        <v>99</v>
      </c>
      <c r="M48" s="611"/>
      <c r="N48" s="611"/>
      <c r="O48" s="278">
        <f>ROUNDUP(SUM(O41:O47), 0)</f>
        <v>0</v>
      </c>
      <c r="P48" s="280">
        <f>IF(P40= "Yes",$O$48*$N$40, 0)</f>
        <v>0</v>
      </c>
      <c r="Q48" s="277">
        <f t="shared" ref="Q48:T48" si="9">IF(Q40= "Yes",$O$48*$N$40, 0)</f>
        <v>0</v>
      </c>
      <c r="R48" s="280">
        <f t="shared" si="9"/>
        <v>0</v>
      </c>
      <c r="S48" s="280">
        <f t="shared" si="9"/>
        <v>0</v>
      </c>
      <c r="T48" s="280">
        <f t="shared" si="9"/>
        <v>0</v>
      </c>
      <c r="U48" s="282">
        <f>SUM(P48:T48)</f>
        <v>0</v>
      </c>
    </row>
    <row r="49" spans="1:21" ht="18">
      <c r="A49" s="138" t="s">
        <v>90</v>
      </c>
      <c r="B49" s="138"/>
      <c r="C49" s="183"/>
      <c r="D49" s="146"/>
      <c r="E49" s="152" t="s">
        <v>91</v>
      </c>
      <c r="F49" s="152" t="s">
        <v>91</v>
      </c>
      <c r="G49" s="152" t="s">
        <v>91</v>
      </c>
      <c r="H49" s="152" t="s">
        <v>91</v>
      </c>
      <c r="I49" s="152" t="s">
        <v>91</v>
      </c>
      <c r="J49" s="139"/>
      <c r="K49" s="131"/>
      <c r="L49" s="138" t="s">
        <v>90</v>
      </c>
      <c r="M49" s="138"/>
      <c r="N49" s="183"/>
      <c r="O49" s="146"/>
      <c r="P49" s="134" t="s">
        <v>91</v>
      </c>
      <c r="Q49" s="152" t="s">
        <v>91</v>
      </c>
      <c r="R49" s="134" t="s">
        <v>91</v>
      </c>
      <c r="S49" s="134" t="s">
        <v>91</v>
      </c>
      <c r="T49" s="134" t="s">
        <v>91</v>
      </c>
      <c r="U49" s="154"/>
    </row>
    <row r="50" spans="1:21">
      <c r="A50" s="2" t="s">
        <v>100</v>
      </c>
      <c r="C50" s="204" t="s">
        <v>79</v>
      </c>
      <c r="D50" s="261"/>
      <c r="E50" s="262"/>
      <c r="F50" s="262"/>
      <c r="G50" s="262"/>
      <c r="H50" s="262"/>
      <c r="I50" s="262"/>
      <c r="J50" s="264"/>
      <c r="K50" s="265"/>
      <c r="L50" s="266" t="s">
        <v>100</v>
      </c>
      <c r="M50" s="246"/>
      <c r="N50" s="267" t="s">
        <v>79</v>
      </c>
      <c r="O50" s="268"/>
      <c r="P50" s="263"/>
      <c r="Q50" s="263"/>
      <c r="R50" s="263"/>
      <c r="S50" s="263"/>
      <c r="T50" s="263"/>
      <c r="U50" s="283"/>
    </row>
    <row r="51" spans="1:21">
      <c r="A51" s="561"/>
      <c r="B51" s="561"/>
      <c r="C51" s="204" t="s">
        <v>80</v>
      </c>
      <c r="D51" s="261"/>
      <c r="E51" s="269"/>
      <c r="F51" s="269"/>
      <c r="G51" s="269"/>
      <c r="H51" s="269"/>
      <c r="I51" s="269"/>
      <c r="J51" s="264"/>
      <c r="K51" s="265"/>
      <c r="L51" s="609"/>
      <c r="M51" s="609"/>
      <c r="N51" s="267" t="s">
        <v>80</v>
      </c>
      <c r="O51" s="268"/>
      <c r="P51" s="270"/>
      <c r="Q51" s="270"/>
      <c r="R51" s="270"/>
      <c r="S51" s="270"/>
      <c r="T51" s="270"/>
      <c r="U51" s="283"/>
    </row>
    <row r="52" spans="1:21">
      <c r="A52" s="561"/>
      <c r="B52" s="561"/>
      <c r="C52" s="204" t="s">
        <v>81</v>
      </c>
      <c r="D52" s="261"/>
      <c r="E52" s="269"/>
      <c r="F52" s="269"/>
      <c r="G52" s="269"/>
      <c r="H52" s="269"/>
      <c r="I52" s="269"/>
      <c r="J52" s="264"/>
      <c r="K52" s="265"/>
      <c r="L52" s="609"/>
      <c r="M52" s="609"/>
      <c r="N52" s="267" t="s">
        <v>81</v>
      </c>
      <c r="O52" s="268"/>
      <c r="P52" s="270"/>
      <c r="Q52" s="270"/>
      <c r="R52" s="270"/>
      <c r="S52" s="270"/>
      <c r="T52" s="270"/>
      <c r="U52" s="283"/>
    </row>
    <row r="53" spans="1:21">
      <c r="A53" s="561"/>
      <c r="B53" s="561"/>
      <c r="C53" s="204" t="s">
        <v>82</v>
      </c>
      <c r="D53" s="261"/>
      <c r="E53" s="269"/>
      <c r="F53" s="269"/>
      <c r="G53" s="269"/>
      <c r="H53" s="269"/>
      <c r="I53" s="269"/>
      <c r="J53" s="264"/>
      <c r="K53" s="265"/>
      <c r="L53" s="609"/>
      <c r="M53" s="609"/>
      <c r="N53" s="267" t="s">
        <v>82</v>
      </c>
      <c r="O53" s="268"/>
      <c r="P53" s="270"/>
      <c r="Q53" s="270"/>
      <c r="R53" s="270"/>
      <c r="S53" s="270"/>
      <c r="T53" s="270"/>
      <c r="U53" s="283"/>
    </row>
    <row r="54" spans="1:21">
      <c r="A54" s="561"/>
      <c r="B54" s="561"/>
      <c r="C54" s="204" t="s">
        <v>83</v>
      </c>
      <c r="D54" s="261"/>
      <c r="E54" s="269"/>
      <c r="F54" s="269"/>
      <c r="G54" s="269"/>
      <c r="H54" s="269"/>
      <c r="I54" s="269"/>
      <c r="J54" s="264"/>
      <c r="K54" s="265"/>
      <c r="L54" s="609"/>
      <c r="M54" s="609"/>
      <c r="N54" s="267" t="s">
        <v>83</v>
      </c>
      <c r="O54" s="268"/>
      <c r="P54" s="270"/>
      <c r="Q54" s="270"/>
      <c r="R54" s="270"/>
      <c r="S54" s="270"/>
      <c r="T54" s="270"/>
      <c r="U54" s="283"/>
    </row>
    <row r="55" spans="1:21">
      <c r="A55" s="561"/>
      <c r="B55" s="561"/>
      <c r="C55" s="204" t="s">
        <v>84</v>
      </c>
      <c r="D55" s="261"/>
      <c r="E55" s="269"/>
      <c r="F55" s="269"/>
      <c r="G55" s="269"/>
      <c r="H55" s="269"/>
      <c r="I55" s="269"/>
      <c r="J55" s="264"/>
      <c r="K55" s="265"/>
      <c r="L55" s="609"/>
      <c r="M55" s="609"/>
      <c r="N55" s="267" t="s">
        <v>84</v>
      </c>
      <c r="O55" s="268"/>
      <c r="P55" s="270"/>
      <c r="Q55" s="270"/>
      <c r="R55" s="270"/>
      <c r="S55" s="270"/>
      <c r="T55" s="270"/>
      <c r="U55" s="283"/>
    </row>
    <row r="56" spans="1:21" ht="13.5" thickBot="1">
      <c r="A56" s="607"/>
      <c r="B56" s="607"/>
      <c r="C56" s="205" t="s">
        <v>19</v>
      </c>
      <c r="D56" s="271"/>
      <c r="E56" s="272"/>
      <c r="F56" s="272"/>
      <c r="G56" s="272"/>
      <c r="H56" s="272"/>
      <c r="I56" s="272"/>
      <c r="J56" s="274"/>
      <c r="K56" s="265"/>
      <c r="L56" s="610"/>
      <c r="M56" s="610"/>
      <c r="N56" s="275" t="s">
        <v>19</v>
      </c>
      <c r="O56" s="276"/>
      <c r="P56" s="273"/>
      <c r="Q56" s="273"/>
      <c r="R56" s="273"/>
      <c r="S56" s="273"/>
      <c r="T56" s="273"/>
      <c r="U56" s="281"/>
    </row>
    <row r="57" spans="1:21" ht="14.25" thickTop="1" thickBot="1">
      <c r="A57" s="608" t="s">
        <v>99</v>
      </c>
      <c r="B57" s="608"/>
      <c r="C57" s="608"/>
      <c r="D57" s="277">
        <f>ROUNDUP(SUM(D50:D56), 0)</f>
        <v>0</v>
      </c>
      <c r="E57" s="277">
        <f>IF(E49= "Yes", $D$57*$C$49, 0)</f>
        <v>0</v>
      </c>
      <c r="F57" s="277">
        <f t="shared" ref="F57:I57" si="10">IF(F49= "Yes", $D$57*$C$49, 0)</f>
        <v>0</v>
      </c>
      <c r="G57" s="277">
        <f t="shared" si="10"/>
        <v>0</v>
      </c>
      <c r="H57" s="277">
        <f t="shared" si="10"/>
        <v>0</v>
      </c>
      <c r="I57" s="278">
        <f t="shared" si="10"/>
        <v>0</v>
      </c>
      <c r="J57" s="279">
        <f>SUM(E57:I57)</f>
        <v>0</v>
      </c>
      <c r="K57" s="265"/>
      <c r="L57" s="611" t="s">
        <v>99</v>
      </c>
      <c r="M57" s="611"/>
      <c r="N57" s="611"/>
      <c r="O57" s="278">
        <f>ROUNDUP(SUM(O50:O56), 0)</f>
        <v>0</v>
      </c>
      <c r="P57" s="284">
        <f>IF(P49= "Yes", $O$57*$N$49, 0)</f>
        <v>0</v>
      </c>
      <c r="Q57" s="280">
        <f t="shared" ref="Q57:T57" si="11">IF(Q49= "Yes", $O$57*$N$49, 0)</f>
        <v>0</v>
      </c>
      <c r="R57" s="280">
        <f t="shared" si="11"/>
        <v>0</v>
      </c>
      <c r="S57" s="280">
        <f t="shared" si="11"/>
        <v>0</v>
      </c>
      <c r="T57" s="280">
        <f t="shared" si="11"/>
        <v>0</v>
      </c>
      <c r="U57" s="282">
        <f>SUM(P57:T57)</f>
        <v>0</v>
      </c>
    </row>
    <row r="58" spans="1:21" ht="13.5" thickBot="1">
      <c r="A58" s="148"/>
      <c r="B58" s="148"/>
      <c r="C58" s="148"/>
      <c r="D58" s="285"/>
      <c r="E58" s="286"/>
      <c r="F58" s="286"/>
      <c r="G58" s="286"/>
      <c r="H58" s="286"/>
      <c r="I58" s="286"/>
      <c r="J58" s="287"/>
      <c r="K58" s="248"/>
      <c r="L58" s="288"/>
      <c r="M58" s="288"/>
      <c r="N58" s="288"/>
      <c r="O58" s="285"/>
      <c r="P58" s="286"/>
      <c r="Q58" s="286"/>
      <c r="R58" s="289"/>
      <c r="S58" s="289"/>
      <c r="T58" s="289"/>
      <c r="U58" s="290"/>
    </row>
    <row r="59" spans="1:21" ht="21.75" thickTop="1" thickBot="1">
      <c r="A59" s="149" t="s">
        <v>92</v>
      </c>
      <c r="B59" s="150"/>
      <c r="C59" s="150"/>
      <c r="D59" s="291"/>
      <c r="E59" s="292">
        <f>SUM(E12:E57)</f>
        <v>0</v>
      </c>
      <c r="F59" s="292">
        <f t="shared" ref="F59:I59" si="12">SUM(F12:F57)</f>
        <v>0</v>
      </c>
      <c r="G59" s="292">
        <f t="shared" si="12"/>
        <v>0</v>
      </c>
      <c r="H59" s="292">
        <f t="shared" si="12"/>
        <v>0</v>
      </c>
      <c r="I59" s="292">
        <f t="shared" si="12"/>
        <v>0</v>
      </c>
      <c r="J59" s="293">
        <f>SUM(J12:J57)</f>
        <v>0</v>
      </c>
      <c r="K59" s="294"/>
      <c r="L59" s="295" t="s">
        <v>93</v>
      </c>
      <c r="M59" s="296"/>
      <c r="N59" s="296"/>
      <c r="O59" s="291"/>
      <c r="P59" s="292">
        <f>SUM(P12:P57)</f>
        <v>0</v>
      </c>
      <c r="Q59" s="292">
        <f t="shared" ref="Q59:T59" si="13">SUM(Q12:Q57)</f>
        <v>0</v>
      </c>
      <c r="R59" s="297">
        <f t="shared" si="13"/>
        <v>0</v>
      </c>
      <c r="S59" s="297">
        <f t="shared" si="13"/>
        <v>0</v>
      </c>
      <c r="T59" s="297">
        <f t="shared" si="13"/>
        <v>0</v>
      </c>
      <c r="U59" s="293">
        <f>SUM(U12:U57)</f>
        <v>0</v>
      </c>
    </row>
    <row r="60" spans="1:21" ht="13.5" thickTop="1"/>
  </sheetData>
  <sheetProtection algorithmName="SHA-512" hashValue="Tv42TzoAWTXYDAZryiPzOxNQf5eolblcnSGfAt87R9jWZSK9eK7kmUPYSCw5e4o//SOCkbf4eTGQI+r/sst74Q==" saltValue="7xWuT4GR6+fSsA4WNjCAYQ==" spinCount="100000" sheet="1" objects="1" scenarios="1" insertRows="0"/>
  <mergeCells count="27">
    <mergeCell ref="L1:U1"/>
    <mergeCell ref="A6:B11"/>
    <mergeCell ref="A12:C12"/>
    <mergeCell ref="A15:B20"/>
    <mergeCell ref="A1:J1"/>
    <mergeCell ref="A2:U2"/>
    <mergeCell ref="A21:C21"/>
    <mergeCell ref="A24:B29"/>
    <mergeCell ref="A30:C30"/>
    <mergeCell ref="A33:B38"/>
    <mergeCell ref="A39:C39"/>
    <mergeCell ref="A42:B47"/>
    <mergeCell ref="A48:C48"/>
    <mergeCell ref="A51:B56"/>
    <mergeCell ref="A57:C57"/>
    <mergeCell ref="L6:M11"/>
    <mergeCell ref="L12:N12"/>
    <mergeCell ref="L15:M20"/>
    <mergeCell ref="L21:N21"/>
    <mergeCell ref="L24:M29"/>
    <mergeCell ref="L30:N30"/>
    <mergeCell ref="L33:M38"/>
    <mergeCell ref="L39:N39"/>
    <mergeCell ref="L42:M47"/>
    <mergeCell ref="L48:N48"/>
    <mergeCell ref="L51:M56"/>
    <mergeCell ref="L57:N57"/>
  </mergeCells>
  <conditionalFormatting sqref="C4">
    <cfRule type="expression" dxfId="17" priority="14">
      <formula>AND(D12&lt;&gt;0, C4=0)</formula>
    </cfRule>
  </conditionalFormatting>
  <conditionalFormatting sqref="C13">
    <cfRule type="expression" dxfId="16" priority="11">
      <formula>AND(D21&lt;&gt;0, C13=0)</formula>
    </cfRule>
  </conditionalFormatting>
  <conditionalFormatting sqref="C22">
    <cfRule type="expression" dxfId="15" priority="10">
      <formula>AND(D30&lt;&gt;0, C22=0)</formula>
    </cfRule>
  </conditionalFormatting>
  <conditionalFormatting sqref="C31">
    <cfRule type="expression" dxfId="14" priority="9">
      <formula>AND(D39&lt;&gt;0, C31=0)</formula>
    </cfRule>
  </conditionalFormatting>
  <conditionalFormatting sqref="C40">
    <cfRule type="expression" dxfId="13" priority="8">
      <formula>AND(D48&lt;&gt;0, C40=0)</formula>
    </cfRule>
  </conditionalFormatting>
  <conditionalFormatting sqref="C49">
    <cfRule type="expression" dxfId="12" priority="7">
      <formula>AND(D57&lt;&gt;0, C49=0)</formula>
    </cfRule>
  </conditionalFormatting>
  <conditionalFormatting sqref="N4">
    <cfRule type="expression" dxfId="11" priority="6">
      <formula>AND(O12&lt;&gt;0, N4=0)</formula>
    </cfRule>
  </conditionalFormatting>
  <conditionalFormatting sqref="N13">
    <cfRule type="expression" dxfId="10" priority="5">
      <formula>AND(O21&lt;&gt;0, N13=0)</formula>
    </cfRule>
  </conditionalFormatting>
  <conditionalFormatting sqref="N22">
    <cfRule type="expression" dxfId="9" priority="4">
      <formula>AND(O30&lt;&gt;0, N22=0)</formula>
    </cfRule>
  </conditionalFormatting>
  <conditionalFormatting sqref="N31">
    <cfRule type="expression" dxfId="8" priority="3">
      <formula>AND(O39&lt;&gt;0, N31=0)</formula>
    </cfRule>
  </conditionalFormatting>
  <conditionalFormatting sqref="N40">
    <cfRule type="expression" dxfId="7" priority="2">
      <formula>AND(O48&lt;&gt;0, N40=0)</formula>
    </cfRule>
  </conditionalFormatting>
  <conditionalFormatting sqref="N49">
    <cfRule type="expression" dxfId="6" priority="1">
      <formula>AND(O57&lt;&gt;0, N49=0)</formula>
    </cfRule>
  </conditionalFormatting>
  <dataValidations count="2">
    <dataValidation type="list" allowBlank="1" showInputMessage="1" showErrorMessage="1" sqref="E22:I22 E31:I31 E40:I40 E13:I13 P49:T49 E49:I49 P22:T22 P31:T31 P40:T40 P13:T13 P4:T4 E4:I4" xr:uid="{00000000-0002-0000-0300-000000000000}">
      <formula1>"Yes, No"</formula1>
    </dataValidation>
    <dataValidation type="whole" operator="greaterThanOrEqual" allowBlank="1" showErrorMessage="1" errorTitle="Must enter number of travelers." error="Cost is constant for each traveler and each year. If you need more flexibility, create a separate trip. " promptTitle="Must enter number of travelers." prompt="Cost is constant for each traveler and each year. If you need more flexibility, create a separate trip. " sqref="C4 N40 C13 C22 C31 C40 C49 N4 N13 N22 N31 N49" xr:uid="{00000000-0002-0000-0300-000001000000}">
      <formula1>1</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DE19D-2D31-4BD5-B882-59A79712376F}">
  <sheetPr>
    <tabColor rgb="FFD9F6FF"/>
    <pageSetUpPr autoPageBreaks="0"/>
  </sheetPr>
  <dimension ref="A1:XES196"/>
  <sheetViews>
    <sheetView zoomScale="86" zoomScaleNormal="86" workbookViewId="0">
      <selection activeCell="B1" sqref="B1:C1"/>
    </sheetView>
  </sheetViews>
  <sheetFormatPr defaultColWidth="8.7109375" defaultRowHeight="12.75"/>
  <cols>
    <col min="1" max="1" width="20.42578125" customWidth="1"/>
    <col min="2" max="2" width="12.28515625" customWidth="1"/>
    <col min="3" max="3" width="12.42578125" customWidth="1"/>
    <col min="4" max="4" width="10.140625" customWidth="1"/>
    <col min="5" max="5" width="11.140625" customWidth="1"/>
    <col min="6" max="6" width="9.28515625" customWidth="1"/>
    <col min="7" max="7" width="10.5703125" customWidth="1"/>
    <col min="8" max="8" width="12.5703125" customWidth="1"/>
    <col min="9" max="9" width="15.28515625" style="5" customWidth="1"/>
    <col min="10" max="10" width="13.28515625" style="5" customWidth="1"/>
    <col min="11" max="11" width="12.7109375" style="5" customWidth="1"/>
    <col min="12" max="12" width="13.42578125" style="5" customWidth="1"/>
    <col min="13" max="14" width="10" style="5" bestFit="1" customWidth="1"/>
    <col min="15" max="15" width="13.7109375" bestFit="1" customWidth="1"/>
    <col min="16" max="17" width="13.28515625" style="5" customWidth="1"/>
    <col min="18" max="18" width="12.7109375" style="5" customWidth="1"/>
    <col min="19" max="19" width="10.140625" style="5" bestFit="1" customWidth="1"/>
    <col min="20" max="20" width="11.85546875" style="5" bestFit="1" customWidth="1"/>
    <col min="21" max="21" width="10.42578125" style="5" bestFit="1" customWidth="1"/>
    <col min="22" max="22" width="10" bestFit="1" customWidth="1"/>
    <col min="23" max="23" width="13.28515625" style="5" customWidth="1"/>
    <col min="24" max="24" width="10.5703125" style="5" customWidth="1"/>
    <col min="25" max="25" width="12.7109375" style="5" customWidth="1"/>
    <col min="26" max="26" width="11.5703125" style="5" bestFit="1" customWidth="1"/>
    <col min="27" max="27" width="10" style="5" bestFit="1" customWidth="1"/>
    <col min="28" max="28" width="7.7109375" style="5" customWidth="1"/>
    <col min="29" max="29" width="10" bestFit="1" customWidth="1"/>
    <col min="30" max="30" width="13.28515625" style="5" customWidth="1"/>
    <col min="31" max="31" width="13.28515625" style="5" hidden="1" customWidth="1"/>
    <col min="32" max="32" width="20.140625" style="5" hidden="1" customWidth="1"/>
    <col min="33" max="33" width="10.140625" style="5" hidden="1" customWidth="1"/>
    <col min="34" max="34" width="9.5703125" style="5" hidden="1" customWidth="1"/>
    <col min="35" max="35" width="7.7109375" style="5" customWidth="1"/>
    <col min="36" max="36" width="13.7109375" customWidth="1"/>
    <col min="37" max="37" width="13.28515625" style="5" customWidth="1"/>
    <col min="38" max="39" width="12.28515625" style="5" customWidth="1"/>
    <col min="40" max="41" width="12.28515625" style="5" hidden="1" customWidth="1"/>
    <col min="42" max="42" width="18.28515625" hidden="1" customWidth="1"/>
    <col min="43" max="43" width="12.28515625" hidden="1" customWidth="1"/>
    <col min="44" max="44" width="16.42578125" bestFit="1" customWidth="1"/>
    <col min="16383" max="16384" width="16.28515625" customWidth="1"/>
  </cols>
  <sheetData>
    <row r="1" spans="1:47" ht="30.6" customHeight="1" thickBot="1">
      <c r="A1" s="3" t="s">
        <v>0</v>
      </c>
      <c r="B1" s="519"/>
      <c r="C1" s="520"/>
      <c r="D1" s="185"/>
      <c r="E1" s="525" t="s">
        <v>98</v>
      </c>
      <c r="F1" s="525"/>
      <c r="G1" s="525"/>
      <c r="H1" s="525"/>
      <c r="I1" s="525"/>
      <c r="J1" s="525"/>
      <c r="K1" s="34"/>
      <c r="L1" s="531" t="s">
        <v>20</v>
      </c>
      <c r="M1" s="532"/>
      <c r="N1"/>
      <c r="P1" s="510" t="s">
        <v>145</v>
      </c>
      <c r="Q1" s="511"/>
      <c r="R1" s="511"/>
      <c r="S1" s="512"/>
      <c r="T1"/>
      <c r="AA1" s="535" t="s">
        <v>64</v>
      </c>
      <c r="AB1" s="536"/>
      <c r="AC1" s="536"/>
      <c r="AD1" s="537"/>
      <c r="AK1"/>
      <c r="AL1"/>
      <c r="AM1"/>
      <c r="AN1"/>
      <c r="AO1"/>
    </row>
    <row r="2" spans="1:47" ht="35.1" customHeight="1" thickBot="1">
      <c r="A2" s="4" t="s">
        <v>29</v>
      </c>
      <c r="B2" s="519"/>
      <c r="C2" s="520"/>
      <c r="D2" s="92"/>
      <c r="E2" s="525"/>
      <c r="F2" s="525"/>
      <c r="G2" s="525"/>
      <c r="H2" s="525"/>
      <c r="I2" s="525"/>
      <c r="J2" s="525"/>
      <c r="K2" s="55"/>
      <c r="L2" s="306"/>
      <c r="M2" s="371" t="s">
        <v>169</v>
      </c>
      <c r="N2"/>
      <c r="P2" s="513"/>
      <c r="Q2" s="514"/>
      <c r="R2" s="514"/>
      <c r="S2" s="515"/>
      <c r="T2"/>
      <c r="AA2" s="538"/>
      <c r="AB2" s="539"/>
      <c r="AC2" s="539"/>
      <c r="AD2" s="540"/>
      <c r="AK2"/>
      <c r="AL2"/>
      <c r="AM2"/>
      <c r="AN2"/>
      <c r="AO2"/>
    </row>
    <row r="3" spans="1:47" ht="45" customHeight="1" thickBot="1">
      <c r="A3" s="3" t="s">
        <v>28</v>
      </c>
      <c r="B3" s="519"/>
      <c r="C3" s="520"/>
      <c r="D3" s="92"/>
      <c r="E3" s="526"/>
      <c r="F3" s="526"/>
      <c r="G3" s="526"/>
      <c r="H3" s="526"/>
      <c r="I3" s="526"/>
      <c r="J3" s="526"/>
      <c r="K3" s="246"/>
      <c r="L3" s="353" t="s">
        <v>17</v>
      </c>
      <c r="M3" s="379">
        <v>0.312</v>
      </c>
      <c r="N3"/>
      <c r="P3" s="516"/>
      <c r="Q3" s="517"/>
      <c r="R3" s="517"/>
      <c r="S3" s="518"/>
      <c r="T3"/>
      <c r="U3" s="317"/>
      <c r="AA3" s="543" t="s">
        <v>61</v>
      </c>
      <c r="AB3" s="542" t="s">
        <v>23</v>
      </c>
      <c r="AC3" s="542" t="s">
        <v>24</v>
      </c>
      <c r="AD3" s="541" t="s">
        <v>62</v>
      </c>
      <c r="AK3"/>
      <c r="AL3"/>
      <c r="AM3"/>
      <c r="AN3"/>
      <c r="AO3"/>
    </row>
    <row r="4" spans="1:47" ht="57.75" customHeight="1">
      <c r="A4" s="3" t="s">
        <v>12</v>
      </c>
      <c r="B4" s="521"/>
      <c r="C4" s="522"/>
      <c r="D4" s="72"/>
      <c r="E4" s="527" t="s">
        <v>50</v>
      </c>
      <c r="F4" s="528"/>
      <c r="G4" s="528"/>
      <c r="H4" s="529" t="s">
        <v>94</v>
      </c>
      <c r="I4" s="529"/>
      <c r="J4" s="530"/>
      <c r="K4"/>
      <c r="L4" s="354" t="s">
        <v>67</v>
      </c>
      <c r="M4" s="380">
        <v>0.312</v>
      </c>
      <c r="N4"/>
      <c r="P4" s="368" t="s">
        <v>61</v>
      </c>
      <c r="Q4" s="367" t="s">
        <v>139</v>
      </c>
      <c r="R4" s="367" t="s">
        <v>140</v>
      </c>
      <c r="S4" s="370" t="s">
        <v>146</v>
      </c>
      <c r="T4"/>
      <c r="U4" s="317"/>
      <c r="AA4" s="543"/>
      <c r="AB4" s="542"/>
      <c r="AC4" s="542"/>
      <c r="AD4" s="541"/>
      <c r="AK4"/>
      <c r="AL4"/>
      <c r="AM4"/>
      <c r="AN4"/>
      <c r="AO4"/>
    </row>
    <row r="5" spans="1:47" ht="23.25" customHeight="1" thickBot="1">
      <c r="B5" s="523"/>
      <c r="C5" s="524"/>
      <c r="D5" s="72"/>
      <c r="E5" s="572" t="s">
        <v>49</v>
      </c>
      <c r="F5" s="573"/>
      <c r="G5" s="573"/>
      <c r="H5" s="573"/>
      <c r="I5" s="573"/>
      <c r="J5" s="574"/>
      <c r="K5"/>
      <c r="L5" s="354" t="s">
        <v>18</v>
      </c>
      <c r="M5" s="381">
        <v>0.33200000000000002</v>
      </c>
      <c r="N5"/>
      <c r="P5" s="369"/>
      <c r="Q5" s="366">
        <f>P5*0.12</f>
        <v>0</v>
      </c>
      <c r="R5" s="366">
        <f>P5*0.09</f>
        <v>0</v>
      </c>
      <c r="S5" s="366">
        <f>P5*0.03</f>
        <v>0</v>
      </c>
      <c r="T5"/>
      <c r="U5" s="317"/>
      <c r="W5" s="10"/>
      <c r="AA5" s="70"/>
      <c r="AB5" s="69">
        <f>AA5*0.12</f>
        <v>0</v>
      </c>
      <c r="AC5" s="69">
        <f>AA5*0.09</f>
        <v>0</v>
      </c>
      <c r="AD5" s="69">
        <f>AA5*0.03</f>
        <v>0</v>
      </c>
      <c r="AE5" s="68"/>
      <c r="AK5"/>
      <c r="AL5"/>
      <c r="AM5"/>
      <c r="AN5"/>
      <c r="AO5"/>
    </row>
    <row r="6" spans="1:47" ht="21.95" customHeight="1">
      <c r="A6" s="3" t="s">
        <v>1</v>
      </c>
      <c r="B6" s="591"/>
      <c r="C6" s="592"/>
      <c r="D6" s="72"/>
      <c r="E6" s="572"/>
      <c r="F6" s="573"/>
      <c r="G6" s="573"/>
      <c r="H6" s="573"/>
      <c r="I6" s="573"/>
      <c r="J6" s="574"/>
      <c r="K6"/>
      <c r="L6" s="354" t="s">
        <v>59</v>
      </c>
      <c r="M6" s="381">
        <v>0.11600000000000001</v>
      </c>
      <c r="N6" s="206"/>
      <c r="P6" s="585" t="s">
        <v>119</v>
      </c>
      <c r="Q6" s="586"/>
      <c r="R6" s="586"/>
      <c r="S6" s="587"/>
      <c r="T6"/>
      <c r="AA6" s="585" t="s">
        <v>119</v>
      </c>
      <c r="AB6" s="586"/>
      <c r="AC6" s="586"/>
      <c r="AD6" s="587"/>
      <c r="AK6"/>
      <c r="AL6"/>
      <c r="AM6"/>
      <c r="AN6"/>
      <c r="AO6"/>
    </row>
    <row r="7" spans="1:47" ht="21.95" customHeight="1" thickBot="1">
      <c r="A7" s="3" t="s">
        <v>2</v>
      </c>
      <c r="B7" s="570"/>
      <c r="C7" s="571"/>
      <c r="D7" s="208"/>
      <c r="E7" s="572"/>
      <c r="F7" s="573"/>
      <c r="G7" s="573"/>
      <c r="H7" s="573"/>
      <c r="I7" s="573"/>
      <c r="J7" s="574"/>
      <c r="K7"/>
      <c r="L7" s="318" t="s">
        <v>60</v>
      </c>
      <c r="M7" s="382">
        <v>0</v>
      </c>
      <c r="N7"/>
      <c r="P7" s="588"/>
      <c r="Q7" s="589"/>
      <c r="R7" s="589"/>
      <c r="S7" s="590"/>
      <c r="T7"/>
      <c r="AA7" s="588"/>
      <c r="AB7" s="589"/>
      <c r="AC7" s="589"/>
      <c r="AD7" s="590"/>
      <c r="AK7"/>
      <c r="AL7"/>
      <c r="AM7"/>
      <c r="AN7"/>
      <c r="AO7"/>
    </row>
    <row r="8" spans="1:47" ht="21.95" customHeight="1" thickBot="1">
      <c r="A8" s="3" t="s">
        <v>11</v>
      </c>
      <c r="B8" s="595"/>
      <c r="C8" s="596"/>
      <c r="D8" s="197"/>
      <c r="E8" s="633" t="s">
        <v>4</v>
      </c>
      <c r="F8" s="634"/>
      <c r="G8" s="634"/>
      <c r="H8" s="634"/>
      <c r="I8" s="635"/>
      <c r="J8" s="633" t="s">
        <v>5</v>
      </c>
      <c r="K8" s="634"/>
      <c r="L8" s="634"/>
      <c r="M8" s="634"/>
      <c r="N8" s="635"/>
      <c r="O8" s="582" t="s">
        <v>6</v>
      </c>
      <c r="P8" s="583"/>
      <c r="Q8" s="583"/>
      <c r="R8" s="583"/>
      <c r="S8" s="583"/>
      <c r="T8" s="582" t="s">
        <v>7</v>
      </c>
      <c r="U8" s="583"/>
      <c r="V8" s="583"/>
      <c r="W8" s="583"/>
      <c r="X8" s="584"/>
      <c r="Y8" s="582" t="s">
        <v>8</v>
      </c>
      <c r="Z8" s="583"/>
      <c r="AA8" s="583"/>
      <c r="AB8" s="583"/>
      <c r="AC8" s="584"/>
      <c r="AD8"/>
      <c r="AE8" s="8"/>
      <c r="AF8" s="1"/>
      <c r="AG8"/>
      <c r="AH8" s="305"/>
      <c r="AI8" s="544"/>
      <c r="AJ8" s="544"/>
      <c r="AK8" s="544"/>
      <c r="AL8" s="544"/>
      <c r="AM8" s="544"/>
      <c r="AN8" s="544"/>
      <c r="AO8" s="544"/>
      <c r="AP8" s="544"/>
    </row>
    <row r="9" spans="1:47" ht="21.95" customHeight="1" thickBot="1">
      <c r="A9" s="196" t="s">
        <v>13</v>
      </c>
      <c r="B9" s="599"/>
      <c r="C9" s="600"/>
      <c r="D9" s="304" t="s">
        <v>120</v>
      </c>
      <c r="E9" s="363"/>
      <c r="F9" s="364"/>
      <c r="G9" s="364"/>
      <c r="H9" s="364"/>
      <c r="I9" s="364"/>
      <c r="J9" s="601"/>
      <c r="K9" s="602"/>
      <c r="L9" s="602"/>
      <c r="M9" s="602"/>
      <c r="N9" s="602"/>
      <c r="O9" s="545"/>
      <c r="P9" s="546"/>
      <c r="Q9" s="546"/>
      <c r="R9" s="546"/>
      <c r="S9" s="546"/>
      <c r="T9" s="545"/>
      <c r="U9" s="546"/>
      <c r="V9" s="546"/>
      <c r="W9" s="546"/>
      <c r="X9" s="547"/>
      <c r="Y9" s="545"/>
      <c r="Z9" s="546"/>
      <c r="AA9" s="546"/>
      <c r="AB9" s="546"/>
      <c r="AC9" s="547"/>
      <c r="AD9"/>
      <c r="AE9" s="8"/>
      <c r="AF9" s="1"/>
      <c r="AG9"/>
      <c r="AH9" s="305"/>
      <c r="AI9" s="305"/>
      <c r="AJ9" s="305"/>
      <c r="AK9" s="305"/>
      <c r="AL9" s="305"/>
      <c r="AM9" s="305"/>
      <c r="AN9" s="305"/>
      <c r="AO9" s="305"/>
      <c r="AP9" s="305"/>
    </row>
    <row r="10" spans="1:47" ht="30" customHeight="1" thickBot="1">
      <c r="A10" s="201" t="s">
        <v>3</v>
      </c>
      <c r="B10" s="202" t="s">
        <v>16</v>
      </c>
      <c r="C10" s="316" t="s">
        <v>138</v>
      </c>
      <c r="D10" s="202" t="s">
        <v>63</v>
      </c>
      <c r="E10" s="350" t="s">
        <v>117</v>
      </c>
      <c r="F10" s="163" t="s">
        <v>142</v>
      </c>
      <c r="G10" s="165" t="s">
        <v>27</v>
      </c>
      <c r="H10" s="166" t="s">
        <v>26</v>
      </c>
      <c r="I10" s="166" t="s">
        <v>25</v>
      </c>
      <c r="J10" s="171" t="s">
        <v>63</v>
      </c>
      <c r="K10" s="164" t="s">
        <v>142</v>
      </c>
      <c r="L10" s="165" t="s">
        <v>27</v>
      </c>
      <c r="M10" s="166" t="s">
        <v>26</v>
      </c>
      <c r="N10" s="166" t="s">
        <v>25</v>
      </c>
      <c r="O10" s="171" t="s">
        <v>63</v>
      </c>
      <c r="P10" s="164" t="s">
        <v>142</v>
      </c>
      <c r="Q10" s="165" t="s">
        <v>27</v>
      </c>
      <c r="R10" s="166" t="s">
        <v>26</v>
      </c>
      <c r="S10" s="166" t="s">
        <v>25</v>
      </c>
      <c r="T10" s="171" t="s">
        <v>63</v>
      </c>
      <c r="U10" s="164" t="s">
        <v>142</v>
      </c>
      <c r="V10" s="165" t="s">
        <v>27</v>
      </c>
      <c r="W10" s="166" t="s">
        <v>26</v>
      </c>
      <c r="X10" s="166" t="s">
        <v>25</v>
      </c>
      <c r="Y10" s="171" t="s">
        <v>63</v>
      </c>
      <c r="Z10" s="164" t="s">
        <v>142</v>
      </c>
      <c r="AA10" s="165" t="s">
        <v>27</v>
      </c>
      <c r="AB10" s="166" t="s">
        <v>26</v>
      </c>
      <c r="AC10" s="166" t="s">
        <v>25</v>
      </c>
      <c r="AD10" s="173" t="s">
        <v>40</v>
      </c>
      <c r="AE10" s="172" t="s">
        <v>33</v>
      </c>
      <c r="AF10" s="170" t="s">
        <v>34</v>
      </c>
      <c r="AG10" s="170" t="s">
        <v>35</v>
      </c>
      <c r="AH10" s="170" t="s">
        <v>36</v>
      </c>
      <c r="AI10" s="6"/>
      <c r="AJ10" s="73"/>
      <c r="AK10"/>
      <c r="AL10" s="93"/>
      <c r="AM10" s="93"/>
      <c r="AN10" s="93"/>
      <c r="AO10" s="93"/>
      <c r="AP10" s="93"/>
      <c r="AQ10" s="93"/>
      <c r="AR10" s="93"/>
      <c r="AS10" s="93"/>
      <c r="AT10" s="93"/>
      <c r="AU10" s="93"/>
    </row>
    <row r="11" spans="1:47" ht="14.25">
      <c r="A11" s="198">
        <f>B1</f>
        <v>0</v>
      </c>
      <c r="B11" s="199" t="s">
        <v>17</v>
      </c>
      <c r="C11" s="199" t="s">
        <v>140</v>
      </c>
      <c r="D11" s="213"/>
      <c r="E11" s="200">
        <v>0</v>
      </c>
      <c r="F11" s="174"/>
      <c r="G11" s="167">
        <f>IF(FedPersonnel11[[#This Row],[Column5]]&gt;0, FedPersonnel11[[#This Row],[Column5]]/INDEX('Month Lookup'!$B$22:$B$24, MATCH(FedPersonnel11[[#This Row],[Column46]], 'Month Lookup'!$A$22:$A$24, 0)), 0)</f>
        <v>0</v>
      </c>
      <c r="H11" s="208">
        <f>ROUNDUP('Cost Share'!$D11*'Cost Share'!$G11, 0)</f>
        <v>0</v>
      </c>
      <c r="I11" s="208">
        <f>_xlfn.IFNA(FedPersonnel11[[#This Row],[Column9]]*VLOOKUP(FedPersonnel11[[#This Row],[Column2]], FringeRates6[#All], 2, FALSE), 0)</f>
        <v>0</v>
      </c>
      <c r="J11" s="218">
        <f>FedPersonnel11[[#This Row],[Column3]]*(1+FedPersonnel11[[#This Row],[Column4]])</f>
        <v>0</v>
      </c>
      <c r="K11" s="175"/>
      <c r="L11" s="167">
        <f>IF(FedPersonnel11[[#This Row],[Column12]]&gt;0, FedPersonnel11[[#This Row],[Column12]]/INDEX('Month Lookup'!$B$22:$B$24, MATCH(FedPersonnel11[[#This Row],[Column46]], 'Month Lookup'!$A$22:$A$24, 0)), 0)</f>
        <v>0</v>
      </c>
      <c r="M11" s="208">
        <f>ROUNDUP(FedPersonnel11[[#This Row],[Column11]]*FedPersonnel11[[#This Row],[Column15]], 0)</f>
        <v>0</v>
      </c>
      <c r="N11" s="208">
        <f>_xlfn.IFNA(FedPersonnel11[[#This Row],[Column16]]*VLOOKUP(FedPersonnel11[[#This Row],[Column2]], FringeRates6[#All], 2, FALSE), 0)</f>
        <v>0</v>
      </c>
      <c r="O11" s="218">
        <f>FedPersonnel11[[#This Row],[Column11]]*(1+FedPersonnel11[[#This Row],[Column4]])</f>
        <v>0</v>
      </c>
      <c r="P11" s="175"/>
      <c r="Q11" s="167">
        <f>IF(FedPersonnel11[[#This Row],[Column19]]&gt;0, FedPersonnel11[[#This Row],[Column19]]/INDEX('Month Lookup'!$B$22:$B$24, MATCH(FedPersonnel11[[#This Row],[Column46]], 'Month Lookup'!$A$22:$A$24, 0)), 0)</f>
        <v>0</v>
      </c>
      <c r="R11" s="208">
        <f>ROUNDUP(FedPersonnel11[[#This Row],[Column18]]*FedPersonnel11[[#This Row],[Column22]], 0)</f>
        <v>0</v>
      </c>
      <c r="S11" s="208">
        <f>_xlfn.IFNA(FedPersonnel11[[#This Row],[Column23]]*VLOOKUP(FedPersonnel11[[#This Row],[Column2]], FringeRates6[#All], 2, FALSE), 0)</f>
        <v>0</v>
      </c>
      <c r="T11" s="218">
        <f>FedPersonnel11[[#This Row],[Column18]]*(1+FedPersonnel11[[#This Row],[Column4]])</f>
        <v>0</v>
      </c>
      <c r="U11" s="175"/>
      <c r="V11" s="167">
        <f>IF(FedPersonnel11[[#This Row],[Column26]]&gt;0, FedPersonnel11[[#This Row],[Column26]]/INDEX('Month Lookup'!$B$22:$B$24, MATCH(FedPersonnel11[[#This Row],[Column46]], 'Month Lookup'!$A$22:$A$24, 0)), 0)</f>
        <v>0</v>
      </c>
      <c r="W11" s="208">
        <f>ROUNDUP(FedPersonnel11[[#This Row],[Column25]]*FedPersonnel11[[#This Row],[Column27]], 0)</f>
        <v>0</v>
      </c>
      <c r="X11" s="208">
        <f>_xlfn.IFNA(FedPersonnel11[[#This Row],[Column28]]*VLOOKUP(FedPersonnel11[[#This Row],[Column2]], FringeRates6[#All], 2, FALSE), 0)</f>
        <v>0</v>
      </c>
      <c r="Y11" s="218">
        <f>FedPersonnel11[[#This Row],[Column25]]*(1+FedPersonnel11[[#This Row],[Column4]])</f>
        <v>0</v>
      </c>
      <c r="Z11" s="176"/>
      <c r="AA11" s="167">
        <f>IF(FedPersonnel11[[#This Row],[Column33]]&gt;0, FedPersonnel11[[#This Row],[Column33]]/INDEX('Month Lookup'!$B$22:$B$24, MATCH(FedPersonnel11[[#This Row],[Column46]], 'Month Lookup'!$A$22:$A$24, 0)), 0)</f>
        <v>0</v>
      </c>
      <c r="AB11" s="208">
        <f>ROUNDUP(FedPersonnel11[[#This Row],[Column32]]*FedPersonnel11[[#This Row],[Column34]], 0)</f>
        <v>0</v>
      </c>
      <c r="AC11" s="325">
        <f>_xlfn.IFNA(FedPersonnel11[[#This Row],[Column35]]*VLOOKUP(FedPersonnel11[[#This Row],[Column2]], FringeRates6[#All], 2, FALSE), 0)</f>
        <v>0</v>
      </c>
      <c r="AD11" s="307">
        <f>SUM(FedPersonnel11[[#This Row],[Column9]],FedPersonnel11[[#This Row],[Column10]],FedPersonnel11[[#This Row],[Column16]:[Column17]],FedPersonnel11[[#This Row],[Column23]:[Column24]],FedPersonnel11[[#This Row],[Column28]:[Column29]],FedPersonnel11[[#This Row],[Column35]:[Column36]])</f>
        <v>0</v>
      </c>
      <c r="AE11" s="328">
        <f>IF(FedPersonnel11[[#This Row],[Column8]]=FedPersonnel11[[#This Row],[Column15]], 1, 0)</f>
        <v>1</v>
      </c>
      <c r="AF11" s="329">
        <f>IF(FedPersonnel11[[#This Row],[Column15]]=FedPersonnel11[[#This Row],[Column22]], 1, 0)</f>
        <v>1</v>
      </c>
      <c r="AG11" s="328">
        <f>IF(FedPersonnel11[[#This Row],[Column22]]=FedPersonnel11[[#This Row],[Column27]], 1, 0)</f>
        <v>1</v>
      </c>
      <c r="AH11" s="328">
        <f>IF(FedPersonnel11[[#This Row],[Column27]]=FedPersonnel11[[#This Row],[Column34]], 1, 0)</f>
        <v>1</v>
      </c>
      <c r="AI11" s="93"/>
      <c r="AJ11" s="93"/>
      <c r="AK11" s="93"/>
      <c r="AL11" s="93"/>
      <c r="AM11" s="92"/>
      <c r="AN11" s="92"/>
      <c r="AO11" s="92"/>
      <c r="AP11" s="92"/>
    </row>
    <row r="12" spans="1:47" ht="14.25">
      <c r="A12" s="186"/>
      <c r="B12" s="177"/>
      <c r="C12" s="177"/>
      <c r="D12" s="214"/>
      <c r="E12" s="178">
        <v>0</v>
      </c>
      <c r="F12" s="174"/>
      <c r="G12" s="167">
        <f>IF(FedPersonnel11[[#This Row],[Column5]]&gt;0, FedPersonnel11[[#This Row],[Column5]]/INDEX('Month Lookup'!$B$22:$B$24, MATCH(FedPersonnel11[[#This Row],[Column46]], 'Month Lookup'!$A$22:$A$24, 0)), 0)</f>
        <v>0</v>
      </c>
      <c r="H12" s="208">
        <f>ROUNDUP('Cost Share'!$D12*'Cost Share'!$G12, 0)</f>
        <v>0</v>
      </c>
      <c r="I12" s="208">
        <f>_xlfn.IFNA(FedPersonnel11[[#This Row],[Column9]]*VLOOKUP(FedPersonnel11[[#This Row],[Column2]], FringeRates6[#All], 2, FALSE), 0)</f>
        <v>0</v>
      </c>
      <c r="J12" s="218">
        <f>FedPersonnel11[[#This Row],[Column3]]*(1+FedPersonnel11[[#This Row],[Column4]])</f>
        <v>0</v>
      </c>
      <c r="K12" s="175"/>
      <c r="L12" s="167">
        <f>IF(FedPersonnel11[[#This Row],[Column12]]&gt;0, FedPersonnel11[[#This Row],[Column12]]/INDEX('Month Lookup'!$B$22:$B$24, MATCH(FedPersonnel11[[#This Row],[Column46]], 'Month Lookup'!$A$22:$A$24, 0)), 0)</f>
        <v>0</v>
      </c>
      <c r="M12" s="208">
        <f>ROUNDUP(FedPersonnel11[[#This Row],[Column11]]*FedPersonnel11[[#This Row],[Column15]], 0)</f>
        <v>0</v>
      </c>
      <c r="N12" s="208">
        <f>_xlfn.IFNA(FedPersonnel11[[#This Row],[Column16]]*VLOOKUP(FedPersonnel11[[#This Row],[Column2]], FringeRates6[#All], 2, FALSE), 0)</f>
        <v>0</v>
      </c>
      <c r="O12" s="218">
        <f>FedPersonnel11[[#This Row],[Column11]]*(1+FedPersonnel11[[#This Row],[Column4]])</f>
        <v>0</v>
      </c>
      <c r="P12" s="175"/>
      <c r="Q12" s="167">
        <f>IF(FedPersonnel11[[#This Row],[Column19]]&gt;0, FedPersonnel11[[#This Row],[Column19]]/INDEX('Month Lookup'!$B$22:$B$24, MATCH(FedPersonnel11[[#This Row],[Column46]], 'Month Lookup'!$A$22:$A$24, 0)), 0)</f>
        <v>0</v>
      </c>
      <c r="R12" s="208">
        <f>ROUNDUP(FedPersonnel11[[#This Row],[Column18]]*FedPersonnel11[[#This Row],[Column22]], 0)</f>
        <v>0</v>
      </c>
      <c r="S12" s="208">
        <f>_xlfn.IFNA(FedPersonnel11[[#This Row],[Column23]]*VLOOKUP(FedPersonnel11[[#This Row],[Column2]], FringeRates6[#All], 2, FALSE), 0)</f>
        <v>0</v>
      </c>
      <c r="T12" s="218">
        <f>FedPersonnel11[[#This Row],[Column18]]*(1+FedPersonnel11[[#This Row],[Column4]])</f>
        <v>0</v>
      </c>
      <c r="U12" s="175"/>
      <c r="V12" s="167">
        <f>IF(FedPersonnel11[[#This Row],[Column26]]&gt;0, FedPersonnel11[[#This Row],[Column26]]/INDEX('Month Lookup'!$B$22:$B$24, MATCH(FedPersonnel11[[#This Row],[Column46]], 'Month Lookup'!$A$22:$A$24, 0)), 0)</f>
        <v>0</v>
      </c>
      <c r="W12" s="208">
        <f>ROUNDUP(FedPersonnel11[[#This Row],[Column25]]*FedPersonnel11[[#This Row],[Column27]], 0)</f>
        <v>0</v>
      </c>
      <c r="X12" s="230">
        <f>_xlfn.IFNA(FedPersonnel11[[#This Row],[Column28]]*VLOOKUP(FedPersonnel11[[#This Row],[Column2]], FringeRates6[#All], 2, FALSE), 0)</f>
        <v>0</v>
      </c>
      <c r="Y12" s="228">
        <f>'Cost Share'!$T12*(1+'Cost Share'!$E12)</f>
        <v>0</v>
      </c>
      <c r="Z12" s="176"/>
      <c r="AA12" s="167">
        <f>IF(FedPersonnel11[[#This Row],[Column33]]&gt;0, FedPersonnel11[[#This Row],[Column33]]/INDEX('Month Lookup'!$B$22:$B$24, MATCH(FedPersonnel11[[#This Row],[Column46]], 'Month Lookup'!$A$22:$A$24, 0)), 0)</f>
        <v>0</v>
      </c>
      <c r="AB12" s="208">
        <f>ROUNDUP(FedPersonnel11[[#This Row],[Column32]]*FedPersonnel11[[#This Row],[Column34]], 0)</f>
        <v>0</v>
      </c>
      <c r="AC12" s="325">
        <f>_xlfn.IFNA(FedPersonnel11[[#This Row],[Column35]]*VLOOKUP(FedPersonnel11[[#This Row],[Column2]], FringeRates6[#All], 2, FALSE), 0)</f>
        <v>0</v>
      </c>
      <c r="AD12" s="307">
        <f>SUM(FedPersonnel11[[#This Row],[Column9]],FedPersonnel11[[#This Row],[Column10]],FedPersonnel11[[#This Row],[Column16]:[Column17]],FedPersonnel11[[#This Row],[Column23]:[Column24]],FedPersonnel11[[#This Row],[Column28]:[Column29]],FedPersonnel11[[#This Row],[Column35]:[Column36]])</f>
        <v>0</v>
      </c>
      <c r="AE12" s="328">
        <f>IF(FedPersonnel11[[#This Row],[Column8]]=FedPersonnel11[[#This Row],[Column15]], 1, 0)</f>
        <v>1</v>
      </c>
      <c r="AF12" s="329">
        <f>IF(FedPersonnel11[[#This Row],[Column15]]=FedPersonnel11[[#This Row],[Column22]], 1, 0)</f>
        <v>1</v>
      </c>
      <c r="AG12" s="329">
        <f>IF(FedPersonnel11[[#This Row],[Column22]]=FedPersonnel11[[#This Row],[Column27]], 1, 0)</f>
        <v>1</v>
      </c>
      <c r="AH12" s="329">
        <f>IF(FedPersonnel11[[#This Row],[Column27]]=FedPersonnel11[[#This Row],[Column34]], 1, 0)</f>
        <v>1</v>
      </c>
      <c r="AI12" s="93"/>
      <c r="AJ12" s="93"/>
      <c r="AK12" s="93"/>
      <c r="AL12" s="93"/>
      <c r="AM12" s="92"/>
      <c r="AN12" s="92"/>
      <c r="AO12" s="92"/>
      <c r="AP12" s="92"/>
    </row>
    <row r="13" spans="1:47" ht="14.25">
      <c r="A13" s="186"/>
      <c r="B13" s="177"/>
      <c r="C13" s="177"/>
      <c r="D13" s="214"/>
      <c r="E13" s="178">
        <v>0</v>
      </c>
      <c r="F13" s="174"/>
      <c r="G13" s="167">
        <f>IF(FedPersonnel11[[#This Row],[Column5]]&gt;0, FedPersonnel11[[#This Row],[Column5]]/INDEX('Month Lookup'!$B$22:$B$24, MATCH(FedPersonnel11[[#This Row],[Column46]], 'Month Lookup'!$A$22:$A$24, 0)), 0)</f>
        <v>0</v>
      </c>
      <c r="H13" s="208">
        <f>ROUNDUP('Cost Share'!$D13*'Cost Share'!$G13, 0)</f>
        <v>0</v>
      </c>
      <c r="I13" s="208">
        <f>_xlfn.IFNA(FedPersonnel11[[#This Row],[Column9]]*VLOOKUP(FedPersonnel11[[#This Row],[Column2]], FringeRates6[#All], 2, FALSE), 0)</f>
        <v>0</v>
      </c>
      <c r="J13" s="218">
        <f>FedPersonnel11[[#This Row],[Column3]]*(1+FedPersonnel11[[#This Row],[Column4]])</f>
        <v>0</v>
      </c>
      <c r="K13" s="175"/>
      <c r="L13" s="167">
        <f>IF(FedPersonnel11[[#This Row],[Column12]]&gt;0, FedPersonnel11[[#This Row],[Column12]]/INDEX('Month Lookup'!$B$22:$B$24, MATCH(FedPersonnel11[[#This Row],[Column46]], 'Month Lookup'!$A$22:$A$24, 0)), 0)</f>
        <v>0</v>
      </c>
      <c r="M13" s="208">
        <f>ROUNDUP(FedPersonnel11[[#This Row],[Column11]]*FedPersonnel11[[#This Row],[Column15]], 0)</f>
        <v>0</v>
      </c>
      <c r="N13" s="208">
        <f>_xlfn.IFNA(FedPersonnel11[[#This Row],[Column16]]*VLOOKUP(FedPersonnel11[[#This Row],[Column2]], FringeRates6[#All], 2, FALSE), 0)</f>
        <v>0</v>
      </c>
      <c r="O13" s="218">
        <f>FedPersonnel11[[#This Row],[Column11]]*(1+FedPersonnel11[[#This Row],[Column4]])</f>
        <v>0</v>
      </c>
      <c r="P13" s="175"/>
      <c r="Q13" s="167">
        <f>IF(FedPersonnel11[[#This Row],[Column19]]&gt;0, FedPersonnel11[[#This Row],[Column19]]/INDEX('Month Lookup'!$B$22:$B$24, MATCH(FedPersonnel11[[#This Row],[Column46]], 'Month Lookup'!$A$22:$A$24, 0)), 0)</f>
        <v>0</v>
      </c>
      <c r="R13" s="208">
        <f>ROUNDUP(FedPersonnel11[[#This Row],[Column18]]*FedPersonnel11[[#This Row],[Column22]], 0)</f>
        <v>0</v>
      </c>
      <c r="S13" s="208">
        <f>_xlfn.IFNA(FedPersonnel11[[#This Row],[Column23]]*VLOOKUP(FedPersonnel11[[#This Row],[Column2]], FringeRates6[#All], 2, FALSE), 0)</f>
        <v>0</v>
      </c>
      <c r="T13" s="218">
        <f>FedPersonnel11[[#This Row],[Column18]]*(1+FedPersonnel11[[#This Row],[Column4]])</f>
        <v>0</v>
      </c>
      <c r="U13" s="175"/>
      <c r="V13" s="167">
        <f>IF(FedPersonnel11[[#This Row],[Column26]]&gt;0, FedPersonnel11[[#This Row],[Column26]]/INDEX('Month Lookup'!$B$22:$B$24, MATCH(FedPersonnel11[[#This Row],[Column46]], 'Month Lookup'!$A$22:$A$24, 0)), 0)</f>
        <v>0</v>
      </c>
      <c r="W13" s="208">
        <f>ROUNDUP(FedPersonnel11[[#This Row],[Column25]]*FedPersonnel11[[#This Row],[Column27]], 0)</f>
        <v>0</v>
      </c>
      <c r="X13" s="230">
        <f>_xlfn.IFNA(FedPersonnel11[[#This Row],[Column28]]*VLOOKUP(FedPersonnel11[[#This Row],[Column2]], FringeRates6[#All], 2, FALSE), 0)</f>
        <v>0</v>
      </c>
      <c r="Y13" s="228">
        <f>'Cost Share'!$T13*(1+'Cost Share'!$E13)</f>
        <v>0</v>
      </c>
      <c r="Z13" s="176"/>
      <c r="AA13" s="167">
        <f>IF(FedPersonnel11[[#This Row],[Column33]]&gt;0, FedPersonnel11[[#This Row],[Column33]]/INDEX('Month Lookup'!$B$22:$B$24, MATCH(FedPersonnel11[[#This Row],[Column46]], 'Month Lookup'!$A$22:$A$24, 0)), 0)</f>
        <v>0</v>
      </c>
      <c r="AB13" s="208">
        <f>ROUNDUP(FedPersonnel11[[#This Row],[Column32]]*FedPersonnel11[[#This Row],[Column34]], 0)</f>
        <v>0</v>
      </c>
      <c r="AC13" s="325">
        <f>_xlfn.IFNA(FedPersonnel11[[#This Row],[Column35]]*VLOOKUP(FedPersonnel11[[#This Row],[Column2]], FringeRates6[#All], 2, FALSE), 0)</f>
        <v>0</v>
      </c>
      <c r="AD13" s="307">
        <f>SUM(FedPersonnel11[[#This Row],[Column9]],FedPersonnel11[[#This Row],[Column10]],FedPersonnel11[[#This Row],[Column16]:[Column17]],FedPersonnel11[[#This Row],[Column23]:[Column24]],FedPersonnel11[[#This Row],[Column28]:[Column29]],FedPersonnel11[[#This Row],[Column35]:[Column36]])</f>
        <v>0</v>
      </c>
      <c r="AE13" s="328">
        <f>IF(FedPersonnel11[[#This Row],[Column8]]=FedPersonnel11[[#This Row],[Column15]], 1, 0)</f>
        <v>1</v>
      </c>
      <c r="AF13" s="329">
        <f>IF(FedPersonnel11[[#This Row],[Column15]]=FedPersonnel11[[#This Row],[Column22]], 1, 0)</f>
        <v>1</v>
      </c>
      <c r="AG13" s="329">
        <f>IF(FedPersonnel11[[#This Row],[Column22]]=FedPersonnel11[[#This Row],[Column27]], 1, 0)</f>
        <v>1</v>
      </c>
      <c r="AH13" s="329">
        <f>IF(FedPersonnel11[[#This Row],[Column27]]=FedPersonnel11[[#This Row],[Column34]], 1, 0)</f>
        <v>1</v>
      </c>
      <c r="AI13" s="93"/>
      <c r="AJ13" s="93"/>
      <c r="AK13" s="93"/>
      <c r="AL13" s="93"/>
      <c r="AM13" s="92"/>
      <c r="AN13" s="92"/>
      <c r="AO13" s="92"/>
      <c r="AP13" s="92"/>
    </row>
    <row r="14" spans="1:47" ht="14.25">
      <c r="A14" s="186"/>
      <c r="B14" s="177"/>
      <c r="C14" s="177"/>
      <c r="D14" s="214"/>
      <c r="E14" s="178">
        <v>0</v>
      </c>
      <c r="F14" s="174"/>
      <c r="G14" s="167">
        <f>IF(FedPersonnel11[[#This Row],[Column5]]&gt;0, FedPersonnel11[[#This Row],[Column5]]/INDEX('Month Lookup'!$B$22:$B$24, MATCH(FedPersonnel11[[#This Row],[Column46]], 'Month Lookup'!$A$22:$A$24, 0)), 0)</f>
        <v>0</v>
      </c>
      <c r="H14" s="208">
        <f>ROUNDUP('Cost Share'!$D14*'Cost Share'!$G14, 0)</f>
        <v>0</v>
      </c>
      <c r="I14" s="208">
        <f>_xlfn.IFNA(FedPersonnel11[[#This Row],[Column9]]*VLOOKUP(FedPersonnel11[[#This Row],[Column2]], FringeRates6[#All], 2, FALSE), 0)</f>
        <v>0</v>
      </c>
      <c r="J14" s="218">
        <f>FedPersonnel11[[#This Row],[Column3]]*(1+FedPersonnel11[[#This Row],[Column4]])</f>
        <v>0</v>
      </c>
      <c r="K14" s="175"/>
      <c r="L14" s="167">
        <f>IF(FedPersonnel11[[#This Row],[Column12]]&gt;0, FedPersonnel11[[#This Row],[Column12]]/INDEX('Month Lookup'!$B$22:$B$24, MATCH(FedPersonnel11[[#This Row],[Column46]], 'Month Lookup'!$A$22:$A$24, 0)), 0)</f>
        <v>0</v>
      </c>
      <c r="M14" s="208">
        <f>ROUNDUP(FedPersonnel11[[#This Row],[Column11]]*FedPersonnel11[[#This Row],[Column15]], 0)</f>
        <v>0</v>
      </c>
      <c r="N14" s="208">
        <f>_xlfn.IFNA(FedPersonnel11[[#This Row],[Column16]]*VLOOKUP(FedPersonnel11[[#This Row],[Column2]], FringeRates6[#All], 2, FALSE), 0)</f>
        <v>0</v>
      </c>
      <c r="O14" s="218">
        <f>FedPersonnel11[[#This Row],[Column11]]*(1+FedPersonnel11[[#This Row],[Column4]])</f>
        <v>0</v>
      </c>
      <c r="P14" s="175"/>
      <c r="Q14" s="167">
        <f>IF(FedPersonnel11[[#This Row],[Column19]]&gt;0, FedPersonnel11[[#This Row],[Column19]]/INDEX('Month Lookup'!$B$22:$B$24, MATCH(FedPersonnel11[[#This Row],[Column46]], 'Month Lookup'!$A$22:$A$24, 0)), 0)</f>
        <v>0</v>
      </c>
      <c r="R14" s="208">
        <f>ROUNDUP(FedPersonnel11[[#This Row],[Column18]]*FedPersonnel11[[#This Row],[Column22]], 0)</f>
        <v>0</v>
      </c>
      <c r="S14" s="208">
        <f>_xlfn.IFNA(FedPersonnel11[[#This Row],[Column23]]*VLOOKUP(FedPersonnel11[[#This Row],[Column2]], FringeRates6[#All], 2, FALSE), 0)</f>
        <v>0</v>
      </c>
      <c r="T14" s="218">
        <f>FedPersonnel11[[#This Row],[Column18]]*(1+FedPersonnel11[[#This Row],[Column4]])</f>
        <v>0</v>
      </c>
      <c r="U14" s="175"/>
      <c r="V14" s="167">
        <f>IF(FedPersonnel11[[#This Row],[Column26]]&gt;0, FedPersonnel11[[#This Row],[Column26]]/INDEX('Month Lookup'!$B$22:$B$24, MATCH(FedPersonnel11[[#This Row],[Column46]], 'Month Lookup'!$A$22:$A$24, 0)), 0)</f>
        <v>0</v>
      </c>
      <c r="W14" s="208">
        <f>ROUNDUP(FedPersonnel11[[#This Row],[Column25]]*FedPersonnel11[[#This Row],[Column27]], 0)</f>
        <v>0</v>
      </c>
      <c r="X14" s="230">
        <f>_xlfn.IFNA(FedPersonnel11[[#This Row],[Column28]]*VLOOKUP(FedPersonnel11[[#This Row],[Column2]], FringeRates6[#All], 2, FALSE), 0)</f>
        <v>0</v>
      </c>
      <c r="Y14" s="228">
        <f>'Cost Share'!$T14*(1+'Cost Share'!$E14)</f>
        <v>0</v>
      </c>
      <c r="Z14" s="176"/>
      <c r="AA14" s="167">
        <f>IF(FedPersonnel11[[#This Row],[Column33]]&gt;0, FedPersonnel11[[#This Row],[Column33]]/INDEX('Month Lookup'!$B$22:$B$24, MATCH(FedPersonnel11[[#This Row],[Column46]], 'Month Lookup'!$A$22:$A$24, 0)), 0)</f>
        <v>0</v>
      </c>
      <c r="AB14" s="208">
        <f>ROUNDUP(FedPersonnel11[[#This Row],[Column32]]*FedPersonnel11[[#This Row],[Column34]], 0)</f>
        <v>0</v>
      </c>
      <c r="AC14" s="325">
        <f>_xlfn.IFNA(FedPersonnel11[[#This Row],[Column35]]*VLOOKUP(FedPersonnel11[[#This Row],[Column2]], FringeRates6[#All], 2, FALSE), 0)</f>
        <v>0</v>
      </c>
      <c r="AD14" s="307">
        <f>SUM(FedPersonnel11[[#This Row],[Column9]],FedPersonnel11[[#This Row],[Column10]],FedPersonnel11[[#This Row],[Column16]:[Column17]],FedPersonnel11[[#This Row],[Column23]:[Column24]],FedPersonnel11[[#This Row],[Column28]:[Column29]],FedPersonnel11[[#This Row],[Column35]:[Column36]])</f>
        <v>0</v>
      </c>
      <c r="AE14" s="328">
        <f>IF(FedPersonnel11[[#This Row],[Column8]]=FedPersonnel11[[#This Row],[Column15]], 1, 0)</f>
        <v>1</v>
      </c>
      <c r="AF14" s="329">
        <f>IF(FedPersonnel11[[#This Row],[Column15]]=FedPersonnel11[[#This Row],[Column22]], 1, 0)</f>
        <v>1</v>
      </c>
      <c r="AG14" s="329">
        <f>IF(FedPersonnel11[[#This Row],[Column22]]=FedPersonnel11[[#This Row],[Column27]], 1, 0)</f>
        <v>1</v>
      </c>
      <c r="AH14" s="329">
        <f>IF(FedPersonnel11[[#This Row],[Column27]]=FedPersonnel11[[#This Row],[Column34]], 1, 0)</f>
        <v>1</v>
      </c>
      <c r="AI14" s="93"/>
      <c r="AJ14" s="93"/>
      <c r="AK14" s="93"/>
      <c r="AL14" s="93"/>
      <c r="AM14" s="92"/>
      <c r="AN14" s="92"/>
      <c r="AO14" s="92"/>
      <c r="AP14" s="92"/>
    </row>
    <row r="15" spans="1:47" ht="14.25">
      <c r="A15" s="186"/>
      <c r="B15" s="177"/>
      <c r="C15" s="177"/>
      <c r="D15" s="214"/>
      <c r="E15" s="178">
        <v>0</v>
      </c>
      <c r="F15" s="174"/>
      <c r="G15" s="167">
        <f>IF(FedPersonnel11[[#This Row],[Column5]]&gt;0, FedPersonnel11[[#This Row],[Column5]]/INDEX('Month Lookup'!$B$22:$B$24, MATCH(FedPersonnel11[[#This Row],[Column46]], 'Month Lookup'!$A$22:$A$24, 0)), 0)</f>
        <v>0</v>
      </c>
      <c r="H15" s="208">
        <f>ROUNDUP('Cost Share'!$D15*'Cost Share'!$G15, 0)</f>
        <v>0</v>
      </c>
      <c r="I15" s="208">
        <f>_xlfn.IFNA(FedPersonnel11[[#This Row],[Column9]]*VLOOKUP(FedPersonnel11[[#This Row],[Column2]], FringeRates6[#All], 2, FALSE), 0)</f>
        <v>0</v>
      </c>
      <c r="J15" s="218">
        <f>FedPersonnel11[[#This Row],[Column3]]*(1+FedPersonnel11[[#This Row],[Column4]])</f>
        <v>0</v>
      </c>
      <c r="K15" s="175"/>
      <c r="L15" s="167">
        <f>IF(FedPersonnel11[[#This Row],[Column12]]&gt;0, FedPersonnel11[[#This Row],[Column12]]/INDEX('Month Lookup'!$B$22:$B$24, MATCH(FedPersonnel11[[#This Row],[Column46]], 'Month Lookup'!$A$22:$A$24, 0)), 0)</f>
        <v>0</v>
      </c>
      <c r="M15" s="208">
        <f>ROUNDUP(FedPersonnel11[[#This Row],[Column11]]*FedPersonnel11[[#This Row],[Column15]], 0)</f>
        <v>0</v>
      </c>
      <c r="N15" s="208">
        <f>_xlfn.IFNA(FedPersonnel11[[#This Row],[Column16]]*VLOOKUP(FedPersonnel11[[#This Row],[Column2]], FringeRates6[#All], 2, FALSE), 0)</f>
        <v>0</v>
      </c>
      <c r="O15" s="218">
        <f>FedPersonnel11[[#This Row],[Column11]]*(1+FedPersonnel11[[#This Row],[Column4]])</f>
        <v>0</v>
      </c>
      <c r="P15" s="175"/>
      <c r="Q15" s="167">
        <f>IF(FedPersonnel11[[#This Row],[Column19]]&gt;0, FedPersonnel11[[#This Row],[Column19]]/INDEX('Month Lookup'!$B$22:$B$24, MATCH(FedPersonnel11[[#This Row],[Column46]], 'Month Lookup'!$A$22:$A$24, 0)), 0)</f>
        <v>0</v>
      </c>
      <c r="R15" s="208">
        <f>ROUNDUP(FedPersonnel11[[#This Row],[Column18]]*FedPersonnel11[[#This Row],[Column22]], 0)</f>
        <v>0</v>
      </c>
      <c r="S15" s="208">
        <f>_xlfn.IFNA(FedPersonnel11[[#This Row],[Column23]]*VLOOKUP(FedPersonnel11[[#This Row],[Column2]], FringeRates6[#All], 2, FALSE), 0)</f>
        <v>0</v>
      </c>
      <c r="T15" s="218">
        <f>FedPersonnel11[[#This Row],[Column18]]*(1+FedPersonnel11[[#This Row],[Column4]])</f>
        <v>0</v>
      </c>
      <c r="U15" s="175"/>
      <c r="V15" s="167">
        <f>IF(FedPersonnel11[[#This Row],[Column26]]&gt;0, FedPersonnel11[[#This Row],[Column26]]/INDEX('Month Lookup'!$B$22:$B$24, MATCH(FedPersonnel11[[#This Row],[Column46]], 'Month Lookup'!$A$22:$A$24, 0)), 0)</f>
        <v>0</v>
      </c>
      <c r="W15" s="208">
        <f>ROUNDUP(FedPersonnel11[[#This Row],[Column25]]*FedPersonnel11[[#This Row],[Column27]], 0)</f>
        <v>0</v>
      </c>
      <c r="X15" s="230">
        <f>_xlfn.IFNA(FedPersonnel11[[#This Row],[Column28]]*VLOOKUP(FedPersonnel11[[#This Row],[Column2]], FringeRates6[#All], 2, FALSE), 0)</f>
        <v>0</v>
      </c>
      <c r="Y15" s="228">
        <f>'Cost Share'!$T15*(1+'Cost Share'!$E15)</f>
        <v>0</v>
      </c>
      <c r="Z15" s="176"/>
      <c r="AA15" s="167">
        <f>IF(FedPersonnel11[[#This Row],[Column33]]&gt;0, FedPersonnel11[[#This Row],[Column33]]/INDEX('Month Lookup'!$B$22:$B$24, MATCH(FedPersonnel11[[#This Row],[Column46]], 'Month Lookup'!$A$22:$A$24, 0)), 0)</f>
        <v>0</v>
      </c>
      <c r="AB15" s="208">
        <f>ROUNDUP(FedPersonnel11[[#This Row],[Column32]]*FedPersonnel11[[#This Row],[Column34]], 0)</f>
        <v>0</v>
      </c>
      <c r="AC15" s="325">
        <f>_xlfn.IFNA(FedPersonnel11[[#This Row],[Column35]]*VLOOKUP(FedPersonnel11[[#This Row],[Column2]], FringeRates6[#All], 2, FALSE), 0)</f>
        <v>0</v>
      </c>
      <c r="AD15" s="307">
        <f>SUM(FedPersonnel11[[#This Row],[Column9]],FedPersonnel11[[#This Row],[Column10]],FedPersonnel11[[#This Row],[Column16]:[Column17]],FedPersonnel11[[#This Row],[Column23]:[Column24]],FedPersonnel11[[#This Row],[Column28]:[Column29]],FedPersonnel11[[#This Row],[Column35]:[Column36]])</f>
        <v>0</v>
      </c>
      <c r="AE15" s="328">
        <f>IF(FedPersonnel11[[#This Row],[Column8]]=FedPersonnel11[[#This Row],[Column15]], 1, 0)</f>
        <v>1</v>
      </c>
      <c r="AF15" s="329">
        <f>IF(FedPersonnel11[[#This Row],[Column15]]=FedPersonnel11[[#This Row],[Column22]], 1, 0)</f>
        <v>1</v>
      </c>
      <c r="AG15" s="329">
        <f>IF(FedPersonnel11[[#This Row],[Column22]]=FedPersonnel11[[#This Row],[Column27]], 1, 0)</f>
        <v>1</v>
      </c>
      <c r="AH15" s="329">
        <f>IF(FedPersonnel11[[#This Row],[Column27]]=FedPersonnel11[[#This Row],[Column34]], 1, 0)</f>
        <v>1</v>
      </c>
      <c r="AI15" s="93"/>
      <c r="AJ15" s="93"/>
      <c r="AK15" s="93"/>
      <c r="AL15" s="93"/>
      <c r="AM15" s="92"/>
      <c r="AN15" s="92"/>
      <c r="AO15" s="92"/>
      <c r="AP15" s="92"/>
    </row>
    <row r="16" spans="1:47" ht="14.25">
      <c r="A16" s="186"/>
      <c r="B16" s="177"/>
      <c r="C16" s="177"/>
      <c r="D16" s="214"/>
      <c r="E16" s="178">
        <v>0</v>
      </c>
      <c r="F16" s="174"/>
      <c r="G16" s="167">
        <f>IF(FedPersonnel11[[#This Row],[Column5]]&gt;0, FedPersonnel11[[#This Row],[Column5]]/INDEX('Month Lookup'!$B$22:$B$24, MATCH(FedPersonnel11[[#This Row],[Column46]], 'Month Lookup'!$A$22:$A$24, 0)), 0)</f>
        <v>0</v>
      </c>
      <c r="H16" s="208">
        <f>ROUNDUP('Cost Share'!$D16*'Cost Share'!$G16, 0)</f>
        <v>0</v>
      </c>
      <c r="I16" s="208">
        <f>_xlfn.IFNA(FedPersonnel11[[#This Row],[Column9]]*VLOOKUP(FedPersonnel11[[#This Row],[Column2]], FringeRates6[#All], 2, FALSE), 0)</f>
        <v>0</v>
      </c>
      <c r="J16" s="218">
        <f>FedPersonnel11[[#This Row],[Column3]]*(1+FedPersonnel11[[#This Row],[Column4]])</f>
        <v>0</v>
      </c>
      <c r="K16" s="175"/>
      <c r="L16" s="167">
        <f>IF(FedPersonnel11[[#This Row],[Column12]]&gt;0, FedPersonnel11[[#This Row],[Column12]]/INDEX('Month Lookup'!$B$22:$B$24, MATCH(FedPersonnel11[[#This Row],[Column46]], 'Month Lookup'!$A$22:$A$24, 0)), 0)</f>
        <v>0</v>
      </c>
      <c r="M16" s="208">
        <f>ROUNDUP(FedPersonnel11[[#This Row],[Column11]]*FedPersonnel11[[#This Row],[Column15]], 0)</f>
        <v>0</v>
      </c>
      <c r="N16" s="208">
        <f>_xlfn.IFNA(FedPersonnel11[[#This Row],[Column16]]*VLOOKUP(FedPersonnel11[[#This Row],[Column2]], FringeRates6[#All], 2, FALSE), 0)</f>
        <v>0</v>
      </c>
      <c r="O16" s="218">
        <f>FedPersonnel11[[#This Row],[Column11]]*(1+FedPersonnel11[[#This Row],[Column4]])</f>
        <v>0</v>
      </c>
      <c r="P16" s="175"/>
      <c r="Q16" s="167">
        <f>IF(FedPersonnel11[[#This Row],[Column19]]&gt;0, FedPersonnel11[[#This Row],[Column19]]/INDEX('Month Lookup'!$B$22:$B$24, MATCH(FedPersonnel11[[#This Row],[Column46]], 'Month Lookup'!$A$22:$A$24, 0)), 0)</f>
        <v>0</v>
      </c>
      <c r="R16" s="208">
        <f>ROUNDUP(FedPersonnel11[[#This Row],[Column18]]*FedPersonnel11[[#This Row],[Column22]], 0)</f>
        <v>0</v>
      </c>
      <c r="S16" s="208">
        <f>_xlfn.IFNA(FedPersonnel11[[#This Row],[Column23]]*VLOOKUP(FedPersonnel11[[#This Row],[Column2]], FringeRates6[#All], 2, FALSE), 0)</f>
        <v>0</v>
      </c>
      <c r="T16" s="218">
        <f>FedPersonnel11[[#This Row],[Column18]]*(1+FedPersonnel11[[#This Row],[Column4]])</f>
        <v>0</v>
      </c>
      <c r="U16" s="175"/>
      <c r="V16" s="167">
        <f>IF(FedPersonnel11[[#This Row],[Column26]]&gt;0, FedPersonnel11[[#This Row],[Column26]]/INDEX('Month Lookup'!$B$22:$B$24, MATCH(FedPersonnel11[[#This Row],[Column46]], 'Month Lookup'!$A$22:$A$24, 0)), 0)</f>
        <v>0</v>
      </c>
      <c r="W16" s="208">
        <f>ROUNDUP(FedPersonnel11[[#This Row],[Column25]]*FedPersonnel11[[#This Row],[Column27]], 0)</f>
        <v>0</v>
      </c>
      <c r="X16" s="230">
        <f>_xlfn.IFNA(FedPersonnel11[[#This Row],[Column28]]*VLOOKUP(FedPersonnel11[[#This Row],[Column2]], FringeRates6[#All], 2, FALSE), 0)</f>
        <v>0</v>
      </c>
      <c r="Y16" s="228">
        <f>'Cost Share'!$T16*(1+'Cost Share'!$E16)</f>
        <v>0</v>
      </c>
      <c r="Z16" s="176"/>
      <c r="AA16" s="167">
        <f>IF(FedPersonnel11[[#This Row],[Column33]]&gt;0, FedPersonnel11[[#This Row],[Column33]]/INDEX('Month Lookup'!$B$22:$B$24, MATCH(FedPersonnel11[[#This Row],[Column46]], 'Month Lookup'!$A$22:$A$24, 0)), 0)</f>
        <v>0</v>
      </c>
      <c r="AB16" s="208">
        <f>ROUNDUP(FedPersonnel11[[#This Row],[Column32]]*FedPersonnel11[[#This Row],[Column34]], 0)</f>
        <v>0</v>
      </c>
      <c r="AC16" s="325">
        <f>_xlfn.IFNA(FedPersonnel11[[#This Row],[Column35]]*VLOOKUP(FedPersonnel11[[#This Row],[Column2]], FringeRates6[#All], 2, FALSE), 0)</f>
        <v>0</v>
      </c>
      <c r="AD16" s="307">
        <f>SUM(FedPersonnel11[[#This Row],[Column9]],FedPersonnel11[[#This Row],[Column10]],FedPersonnel11[[#This Row],[Column16]:[Column17]],FedPersonnel11[[#This Row],[Column23]:[Column24]],FedPersonnel11[[#This Row],[Column28]:[Column29]],FedPersonnel11[[#This Row],[Column35]:[Column36]])</f>
        <v>0</v>
      </c>
      <c r="AE16" s="328">
        <f>IF(FedPersonnel11[[#This Row],[Column8]]=FedPersonnel11[[#This Row],[Column15]], 1, 0)</f>
        <v>1</v>
      </c>
      <c r="AF16" s="329">
        <f>IF(FedPersonnel11[[#This Row],[Column15]]=FedPersonnel11[[#This Row],[Column22]], 1, 0)</f>
        <v>1</v>
      </c>
      <c r="AG16" s="329">
        <f>IF(FedPersonnel11[[#This Row],[Column22]]=FedPersonnel11[[#This Row],[Column27]], 1, 0)</f>
        <v>1</v>
      </c>
      <c r="AH16" s="329">
        <f>IF(FedPersonnel11[[#This Row],[Column27]]=FedPersonnel11[[#This Row],[Column34]], 1, 0)</f>
        <v>1</v>
      </c>
      <c r="AI16" s="93"/>
      <c r="AJ16" s="93"/>
      <c r="AK16" s="93"/>
      <c r="AL16" s="93"/>
      <c r="AM16" s="92"/>
      <c r="AN16" s="92"/>
      <c r="AO16" s="92"/>
      <c r="AP16" s="92"/>
    </row>
    <row r="17" spans="1:42" ht="14.25">
      <c r="A17" s="186"/>
      <c r="B17" s="177"/>
      <c r="C17" s="177"/>
      <c r="D17" s="214"/>
      <c r="E17" s="178">
        <v>0</v>
      </c>
      <c r="F17" s="174"/>
      <c r="G17" s="167">
        <f>IF(FedPersonnel11[[#This Row],[Column5]]&gt;0, FedPersonnel11[[#This Row],[Column5]]/INDEX('Month Lookup'!$B$22:$B$24, MATCH(FedPersonnel11[[#This Row],[Column46]], 'Month Lookup'!$A$22:$A$24, 0)), 0)</f>
        <v>0</v>
      </c>
      <c r="H17" s="208">
        <f>ROUNDUP('Cost Share'!$D17*'Cost Share'!$G17, 0)</f>
        <v>0</v>
      </c>
      <c r="I17" s="208">
        <f>_xlfn.IFNA(FedPersonnel11[[#This Row],[Column9]]*VLOOKUP(FedPersonnel11[[#This Row],[Column2]], FringeRates6[#All], 2, FALSE), 0)</f>
        <v>0</v>
      </c>
      <c r="J17" s="218">
        <f>FedPersonnel11[[#This Row],[Column3]]*(1+FedPersonnel11[[#This Row],[Column4]])</f>
        <v>0</v>
      </c>
      <c r="K17" s="175"/>
      <c r="L17" s="167">
        <f>IF(FedPersonnel11[[#This Row],[Column12]]&gt;0, FedPersonnel11[[#This Row],[Column12]]/INDEX('Month Lookup'!$B$22:$B$24, MATCH(FedPersonnel11[[#This Row],[Column46]], 'Month Lookup'!$A$22:$A$24, 0)), 0)</f>
        <v>0</v>
      </c>
      <c r="M17" s="208">
        <f>ROUNDUP(FedPersonnel11[[#This Row],[Column11]]*FedPersonnel11[[#This Row],[Column15]], 0)</f>
        <v>0</v>
      </c>
      <c r="N17" s="208">
        <f>_xlfn.IFNA(FedPersonnel11[[#This Row],[Column16]]*VLOOKUP(FedPersonnel11[[#This Row],[Column2]], FringeRates6[#All], 2, FALSE), 0)</f>
        <v>0</v>
      </c>
      <c r="O17" s="218">
        <f>FedPersonnel11[[#This Row],[Column11]]*(1+FedPersonnel11[[#This Row],[Column4]])</f>
        <v>0</v>
      </c>
      <c r="P17" s="175"/>
      <c r="Q17" s="167">
        <f>IF(FedPersonnel11[[#This Row],[Column19]]&gt;0, FedPersonnel11[[#This Row],[Column19]]/INDEX('Month Lookup'!$B$22:$B$24, MATCH(FedPersonnel11[[#This Row],[Column46]], 'Month Lookup'!$A$22:$A$24, 0)), 0)</f>
        <v>0</v>
      </c>
      <c r="R17" s="208">
        <f>ROUNDUP(FedPersonnel11[[#This Row],[Column18]]*FedPersonnel11[[#This Row],[Column22]], 0)</f>
        <v>0</v>
      </c>
      <c r="S17" s="208">
        <f>_xlfn.IFNA(FedPersonnel11[[#This Row],[Column23]]*VLOOKUP(FedPersonnel11[[#This Row],[Column2]], FringeRates6[#All], 2, FALSE), 0)</f>
        <v>0</v>
      </c>
      <c r="T17" s="218">
        <f>FedPersonnel11[[#This Row],[Column18]]*(1+FedPersonnel11[[#This Row],[Column4]])</f>
        <v>0</v>
      </c>
      <c r="U17" s="175"/>
      <c r="V17" s="167">
        <f>IF(FedPersonnel11[[#This Row],[Column26]]&gt;0, FedPersonnel11[[#This Row],[Column26]]/INDEX('Month Lookup'!$B$22:$B$24, MATCH(FedPersonnel11[[#This Row],[Column46]], 'Month Lookup'!$A$22:$A$24, 0)), 0)</f>
        <v>0</v>
      </c>
      <c r="W17" s="208">
        <f>ROUNDUP(FedPersonnel11[[#This Row],[Column25]]*FedPersonnel11[[#This Row],[Column27]], 0)</f>
        <v>0</v>
      </c>
      <c r="X17" s="230">
        <f>_xlfn.IFNA(FedPersonnel11[[#This Row],[Column28]]*VLOOKUP(FedPersonnel11[[#This Row],[Column2]], FringeRates6[#All], 2, FALSE), 0)</f>
        <v>0</v>
      </c>
      <c r="Y17" s="228">
        <f>'Cost Share'!$T17*(1+'Cost Share'!$E17)</f>
        <v>0</v>
      </c>
      <c r="Z17" s="176"/>
      <c r="AA17" s="167">
        <f>IF(FedPersonnel11[[#This Row],[Column33]]&gt;0, FedPersonnel11[[#This Row],[Column33]]/INDEX('Month Lookup'!$B$22:$B$24, MATCH(FedPersonnel11[[#This Row],[Column46]], 'Month Lookup'!$A$22:$A$24, 0)), 0)</f>
        <v>0</v>
      </c>
      <c r="AB17" s="208">
        <f>ROUNDUP(FedPersonnel11[[#This Row],[Column32]]*FedPersonnel11[[#This Row],[Column34]], 0)</f>
        <v>0</v>
      </c>
      <c r="AC17" s="325">
        <f>_xlfn.IFNA(FedPersonnel11[[#This Row],[Column35]]*VLOOKUP(FedPersonnel11[[#This Row],[Column2]], FringeRates6[#All], 2, FALSE), 0)</f>
        <v>0</v>
      </c>
      <c r="AD17" s="307">
        <f>SUM(FedPersonnel11[[#This Row],[Column9]],FedPersonnel11[[#This Row],[Column10]],FedPersonnel11[[#This Row],[Column16]:[Column17]],FedPersonnel11[[#This Row],[Column23]:[Column24]],FedPersonnel11[[#This Row],[Column28]:[Column29]],FedPersonnel11[[#This Row],[Column35]:[Column36]])</f>
        <v>0</v>
      </c>
      <c r="AE17" s="328">
        <f>IF(FedPersonnel11[[#This Row],[Column8]]=FedPersonnel11[[#This Row],[Column15]], 1, 0)</f>
        <v>1</v>
      </c>
      <c r="AF17" s="329">
        <f>IF(FedPersonnel11[[#This Row],[Column15]]=FedPersonnel11[[#This Row],[Column22]], 1, 0)</f>
        <v>1</v>
      </c>
      <c r="AG17" s="329">
        <f>IF(FedPersonnel11[[#This Row],[Column22]]=FedPersonnel11[[#This Row],[Column27]], 1, 0)</f>
        <v>1</v>
      </c>
      <c r="AH17" s="329">
        <f>IF(FedPersonnel11[[#This Row],[Column27]]=FedPersonnel11[[#This Row],[Column34]], 1, 0)</f>
        <v>1</v>
      </c>
      <c r="AI17" s="93"/>
      <c r="AJ17" s="93"/>
      <c r="AK17" s="93"/>
      <c r="AL17" s="93"/>
      <c r="AM17" s="92"/>
      <c r="AN17" s="92"/>
      <c r="AO17" s="92"/>
      <c r="AP17" s="92"/>
    </row>
    <row r="18" spans="1:42" ht="14.25">
      <c r="A18" s="186"/>
      <c r="B18" s="177"/>
      <c r="C18" s="177"/>
      <c r="D18" s="214"/>
      <c r="E18" s="178">
        <v>0</v>
      </c>
      <c r="F18" s="174"/>
      <c r="G18" s="167">
        <f>IF(FedPersonnel11[[#This Row],[Column5]]&gt;0, FedPersonnel11[[#This Row],[Column5]]/INDEX('Month Lookup'!$B$22:$B$24, MATCH(FedPersonnel11[[#This Row],[Column46]], 'Month Lookup'!$A$22:$A$24, 0)), 0)</f>
        <v>0</v>
      </c>
      <c r="H18" s="208">
        <f>ROUNDUP('Cost Share'!$D18*'Cost Share'!$G18, 0)</f>
        <v>0</v>
      </c>
      <c r="I18" s="208">
        <f>_xlfn.IFNA(FedPersonnel11[[#This Row],[Column9]]*VLOOKUP(FedPersonnel11[[#This Row],[Column2]], FringeRates6[#All], 2, FALSE), 0)</f>
        <v>0</v>
      </c>
      <c r="J18" s="218">
        <f>FedPersonnel11[[#This Row],[Column3]]*(1+FedPersonnel11[[#This Row],[Column4]])</f>
        <v>0</v>
      </c>
      <c r="K18" s="175"/>
      <c r="L18" s="167">
        <f>IF(FedPersonnel11[[#This Row],[Column12]]&gt;0, FedPersonnel11[[#This Row],[Column12]]/INDEX('Month Lookup'!$B$22:$B$24, MATCH(FedPersonnel11[[#This Row],[Column46]], 'Month Lookup'!$A$22:$A$24, 0)), 0)</f>
        <v>0</v>
      </c>
      <c r="M18" s="208">
        <f>ROUNDUP(FedPersonnel11[[#This Row],[Column11]]*FedPersonnel11[[#This Row],[Column15]], 0)</f>
        <v>0</v>
      </c>
      <c r="N18" s="208">
        <f>_xlfn.IFNA(FedPersonnel11[[#This Row],[Column16]]*VLOOKUP(FedPersonnel11[[#This Row],[Column2]], FringeRates6[#All], 2, FALSE), 0)</f>
        <v>0</v>
      </c>
      <c r="O18" s="218">
        <f>FedPersonnel11[[#This Row],[Column11]]*(1+FedPersonnel11[[#This Row],[Column4]])</f>
        <v>0</v>
      </c>
      <c r="P18" s="175"/>
      <c r="Q18" s="167">
        <f>IF(FedPersonnel11[[#This Row],[Column19]]&gt;0, FedPersonnel11[[#This Row],[Column19]]/INDEX('Month Lookup'!$B$22:$B$24, MATCH(FedPersonnel11[[#This Row],[Column46]], 'Month Lookup'!$A$22:$A$24, 0)), 0)</f>
        <v>0</v>
      </c>
      <c r="R18" s="208">
        <f>ROUNDUP(FedPersonnel11[[#This Row],[Column18]]*FedPersonnel11[[#This Row],[Column22]], 0)</f>
        <v>0</v>
      </c>
      <c r="S18" s="208">
        <f>_xlfn.IFNA(FedPersonnel11[[#This Row],[Column23]]*VLOOKUP(FedPersonnel11[[#This Row],[Column2]], FringeRates6[#All], 2, FALSE), 0)</f>
        <v>0</v>
      </c>
      <c r="T18" s="218">
        <f>FedPersonnel11[[#This Row],[Column18]]*(1+FedPersonnel11[[#This Row],[Column4]])</f>
        <v>0</v>
      </c>
      <c r="U18" s="175"/>
      <c r="V18" s="167">
        <f>IF(FedPersonnel11[[#This Row],[Column26]]&gt;0, FedPersonnel11[[#This Row],[Column26]]/INDEX('Month Lookup'!$B$22:$B$24, MATCH(FedPersonnel11[[#This Row],[Column46]], 'Month Lookup'!$A$22:$A$24, 0)), 0)</f>
        <v>0</v>
      </c>
      <c r="W18" s="208">
        <f>ROUNDUP(FedPersonnel11[[#This Row],[Column25]]*FedPersonnel11[[#This Row],[Column27]], 0)</f>
        <v>0</v>
      </c>
      <c r="X18" s="230">
        <f>_xlfn.IFNA(FedPersonnel11[[#This Row],[Column28]]*VLOOKUP(FedPersonnel11[[#This Row],[Column2]], FringeRates6[#All], 2, FALSE), 0)</f>
        <v>0</v>
      </c>
      <c r="Y18" s="228">
        <f>'Cost Share'!$T18*(1+'Cost Share'!$E18)</f>
        <v>0</v>
      </c>
      <c r="Z18" s="176"/>
      <c r="AA18" s="167">
        <f>IF(FedPersonnel11[[#This Row],[Column33]]&gt;0, FedPersonnel11[[#This Row],[Column33]]/INDEX('Month Lookup'!$B$22:$B$24, MATCH(FedPersonnel11[[#This Row],[Column46]], 'Month Lookup'!$A$22:$A$24, 0)), 0)</f>
        <v>0</v>
      </c>
      <c r="AB18" s="208">
        <f>ROUNDUP(FedPersonnel11[[#This Row],[Column32]]*FedPersonnel11[[#This Row],[Column34]], 0)</f>
        <v>0</v>
      </c>
      <c r="AC18" s="325">
        <f>_xlfn.IFNA(FedPersonnel11[[#This Row],[Column35]]*VLOOKUP(FedPersonnel11[[#This Row],[Column2]], FringeRates6[#All], 2, FALSE), 0)</f>
        <v>0</v>
      </c>
      <c r="AD18" s="307">
        <f>SUM(FedPersonnel11[[#This Row],[Column9]],FedPersonnel11[[#This Row],[Column10]],FedPersonnel11[[#This Row],[Column16]:[Column17]],FedPersonnel11[[#This Row],[Column23]:[Column24]],FedPersonnel11[[#This Row],[Column28]:[Column29]],FedPersonnel11[[#This Row],[Column35]:[Column36]])</f>
        <v>0</v>
      </c>
      <c r="AE18" s="328">
        <f>IF(FedPersonnel11[[#This Row],[Column8]]=FedPersonnel11[[#This Row],[Column15]], 1, 0)</f>
        <v>1</v>
      </c>
      <c r="AF18" s="329">
        <f>IF(FedPersonnel11[[#This Row],[Column15]]=FedPersonnel11[[#This Row],[Column22]], 1, 0)</f>
        <v>1</v>
      </c>
      <c r="AG18" s="329">
        <f>IF(FedPersonnel11[[#This Row],[Column22]]=FedPersonnel11[[#This Row],[Column27]], 1, 0)</f>
        <v>1</v>
      </c>
      <c r="AH18" s="329">
        <f>IF(FedPersonnel11[[#This Row],[Column27]]=FedPersonnel11[[#This Row],[Column34]], 1, 0)</f>
        <v>1</v>
      </c>
      <c r="AI18" s="93"/>
      <c r="AJ18" s="93"/>
      <c r="AK18" s="93"/>
      <c r="AL18" s="93"/>
      <c r="AM18" s="92"/>
      <c r="AN18" s="92"/>
      <c r="AO18" s="92"/>
      <c r="AP18" s="92"/>
    </row>
    <row r="19" spans="1:42" ht="14.25">
      <c r="A19" s="186"/>
      <c r="B19" s="177"/>
      <c r="C19" s="177"/>
      <c r="D19" s="214"/>
      <c r="E19" s="178">
        <v>0</v>
      </c>
      <c r="F19" s="174"/>
      <c r="G19" s="167">
        <f>IF(FedPersonnel11[[#This Row],[Column5]]&gt;0, FedPersonnel11[[#This Row],[Column5]]/INDEX('Month Lookup'!$B$22:$B$24, MATCH(FedPersonnel11[[#This Row],[Column46]], 'Month Lookup'!$A$22:$A$24, 0)), 0)</f>
        <v>0</v>
      </c>
      <c r="H19" s="208">
        <f>ROUNDUP('Cost Share'!$D19*'Cost Share'!$G19, 0)</f>
        <v>0</v>
      </c>
      <c r="I19" s="208">
        <f>_xlfn.IFNA(FedPersonnel11[[#This Row],[Column9]]*VLOOKUP(FedPersonnel11[[#This Row],[Column2]], FringeRates6[#All], 2, FALSE), 0)</f>
        <v>0</v>
      </c>
      <c r="J19" s="218">
        <f>FedPersonnel11[[#This Row],[Column3]]*(1+FedPersonnel11[[#This Row],[Column4]])</f>
        <v>0</v>
      </c>
      <c r="K19" s="175"/>
      <c r="L19" s="167">
        <f>IF(FedPersonnel11[[#This Row],[Column12]]&gt;0, FedPersonnel11[[#This Row],[Column12]]/INDEX('Month Lookup'!$B$22:$B$24, MATCH(FedPersonnel11[[#This Row],[Column46]], 'Month Lookup'!$A$22:$A$24, 0)), 0)</f>
        <v>0</v>
      </c>
      <c r="M19" s="208">
        <f>ROUNDUP(FedPersonnel11[[#This Row],[Column11]]*FedPersonnel11[[#This Row],[Column15]], 0)</f>
        <v>0</v>
      </c>
      <c r="N19" s="208">
        <f>_xlfn.IFNA(FedPersonnel11[[#This Row],[Column16]]*VLOOKUP(FedPersonnel11[[#This Row],[Column2]], FringeRates6[#All], 2, FALSE), 0)</f>
        <v>0</v>
      </c>
      <c r="O19" s="218">
        <f>FedPersonnel11[[#This Row],[Column11]]*(1+FedPersonnel11[[#This Row],[Column4]])</f>
        <v>0</v>
      </c>
      <c r="P19" s="175"/>
      <c r="Q19" s="167">
        <f>IF(FedPersonnel11[[#This Row],[Column19]]&gt;0, FedPersonnel11[[#This Row],[Column19]]/INDEX('Month Lookup'!$B$22:$B$24, MATCH(FedPersonnel11[[#This Row],[Column46]], 'Month Lookup'!$A$22:$A$24, 0)), 0)</f>
        <v>0</v>
      </c>
      <c r="R19" s="208">
        <f>ROUNDUP(FedPersonnel11[[#This Row],[Column18]]*FedPersonnel11[[#This Row],[Column22]], 0)</f>
        <v>0</v>
      </c>
      <c r="S19" s="208">
        <f>_xlfn.IFNA(FedPersonnel11[[#This Row],[Column23]]*VLOOKUP(FedPersonnel11[[#This Row],[Column2]], FringeRates6[#All], 2, FALSE), 0)</f>
        <v>0</v>
      </c>
      <c r="T19" s="218">
        <f>FedPersonnel11[[#This Row],[Column18]]*(1+FedPersonnel11[[#This Row],[Column4]])</f>
        <v>0</v>
      </c>
      <c r="U19" s="175"/>
      <c r="V19" s="167">
        <f>IF(FedPersonnel11[[#This Row],[Column26]]&gt;0, FedPersonnel11[[#This Row],[Column26]]/INDEX('Month Lookup'!$B$22:$B$24, MATCH(FedPersonnel11[[#This Row],[Column46]], 'Month Lookup'!$A$22:$A$24, 0)), 0)</f>
        <v>0</v>
      </c>
      <c r="W19" s="208">
        <f>ROUNDUP(FedPersonnel11[[#This Row],[Column25]]*FedPersonnel11[[#This Row],[Column27]], 0)</f>
        <v>0</v>
      </c>
      <c r="X19" s="230">
        <f>_xlfn.IFNA(FedPersonnel11[[#This Row],[Column28]]*VLOOKUP(FedPersonnel11[[#This Row],[Column2]], FringeRates6[#All], 2, FALSE), 0)</f>
        <v>0</v>
      </c>
      <c r="Y19" s="228">
        <f>'Cost Share'!$T19*(1+'Cost Share'!$E19)</f>
        <v>0</v>
      </c>
      <c r="Z19" s="176"/>
      <c r="AA19" s="167">
        <f>IF(FedPersonnel11[[#This Row],[Column33]]&gt;0, FedPersonnel11[[#This Row],[Column33]]/INDEX('Month Lookup'!$B$22:$B$24, MATCH(FedPersonnel11[[#This Row],[Column46]], 'Month Lookup'!$A$22:$A$24, 0)), 0)</f>
        <v>0</v>
      </c>
      <c r="AB19" s="208">
        <f>ROUNDUP(FedPersonnel11[[#This Row],[Column32]]*FedPersonnel11[[#This Row],[Column34]], 0)</f>
        <v>0</v>
      </c>
      <c r="AC19" s="325">
        <f>_xlfn.IFNA(FedPersonnel11[[#This Row],[Column35]]*VLOOKUP(FedPersonnel11[[#This Row],[Column2]], FringeRates6[#All], 2, FALSE), 0)</f>
        <v>0</v>
      </c>
      <c r="AD19" s="307">
        <f>SUM(FedPersonnel11[[#This Row],[Column9]],FedPersonnel11[[#This Row],[Column10]],FedPersonnel11[[#This Row],[Column16]:[Column17]],FedPersonnel11[[#This Row],[Column23]:[Column24]],FedPersonnel11[[#This Row],[Column28]:[Column29]],FedPersonnel11[[#This Row],[Column35]:[Column36]])</f>
        <v>0</v>
      </c>
      <c r="AE19" s="328">
        <f>IF(FedPersonnel11[[#This Row],[Column8]]=FedPersonnel11[[#This Row],[Column15]], 1, 0)</f>
        <v>1</v>
      </c>
      <c r="AF19" s="329">
        <f>IF(FedPersonnel11[[#This Row],[Column15]]=FedPersonnel11[[#This Row],[Column22]], 1, 0)</f>
        <v>1</v>
      </c>
      <c r="AG19" s="329">
        <f>IF(FedPersonnel11[[#This Row],[Column22]]=FedPersonnel11[[#This Row],[Column27]], 1, 0)</f>
        <v>1</v>
      </c>
      <c r="AH19" s="329">
        <f>IF(FedPersonnel11[[#This Row],[Column27]]=FedPersonnel11[[#This Row],[Column34]], 1, 0)</f>
        <v>1</v>
      </c>
      <c r="AI19" s="93"/>
      <c r="AJ19" s="93"/>
      <c r="AK19" s="93"/>
      <c r="AL19" s="93"/>
      <c r="AM19" s="92"/>
      <c r="AN19" s="92"/>
      <c r="AO19" s="92"/>
      <c r="AP19" s="92"/>
    </row>
    <row r="20" spans="1:42" ht="14.25">
      <c r="A20" s="186"/>
      <c r="B20" s="177"/>
      <c r="C20" s="177"/>
      <c r="D20" s="214"/>
      <c r="E20" s="178">
        <v>0</v>
      </c>
      <c r="F20" s="174"/>
      <c r="G20" s="167">
        <f>IF(FedPersonnel11[[#This Row],[Column5]]&gt;0, FedPersonnel11[[#This Row],[Column5]]/INDEX('Month Lookup'!$B$22:$B$24, MATCH(FedPersonnel11[[#This Row],[Column46]], 'Month Lookup'!$A$22:$A$24, 0)), 0)</f>
        <v>0</v>
      </c>
      <c r="H20" s="208">
        <f>ROUNDUP('Cost Share'!$D20*'Cost Share'!$G20, 0)</f>
        <v>0</v>
      </c>
      <c r="I20" s="208">
        <f>_xlfn.IFNA(FedPersonnel11[[#This Row],[Column9]]*VLOOKUP(FedPersonnel11[[#This Row],[Column2]], FringeRates6[#All], 2, FALSE), 0)</f>
        <v>0</v>
      </c>
      <c r="J20" s="218">
        <f>FedPersonnel11[[#This Row],[Column3]]*(1+FedPersonnel11[[#This Row],[Column4]])</f>
        <v>0</v>
      </c>
      <c r="K20" s="175"/>
      <c r="L20" s="167">
        <f>IF(FedPersonnel11[[#This Row],[Column12]]&gt;0, FedPersonnel11[[#This Row],[Column12]]/INDEX('Month Lookup'!$B$22:$B$24, MATCH(FedPersonnel11[[#This Row],[Column46]], 'Month Lookup'!$A$22:$A$24, 0)), 0)</f>
        <v>0</v>
      </c>
      <c r="M20" s="208">
        <f>ROUNDUP(FedPersonnel11[[#This Row],[Column11]]*FedPersonnel11[[#This Row],[Column15]], 0)</f>
        <v>0</v>
      </c>
      <c r="N20" s="208">
        <f>_xlfn.IFNA(FedPersonnel11[[#This Row],[Column16]]*VLOOKUP(FedPersonnel11[[#This Row],[Column2]], FringeRates6[#All], 2, FALSE), 0)</f>
        <v>0</v>
      </c>
      <c r="O20" s="218">
        <f>FedPersonnel11[[#This Row],[Column11]]*(1+FedPersonnel11[[#This Row],[Column4]])</f>
        <v>0</v>
      </c>
      <c r="P20" s="175"/>
      <c r="Q20" s="167">
        <f>IF(FedPersonnel11[[#This Row],[Column19]]&gt;0, FedPersonnel11[[#This Row],[Column19]]/INDEX('Month Lookup'!$B$22:$B$24, MATCH(FedPersonnel11[[#This Row],[Column46]], 'Month Lookup'!$A$22:$A$24, 0)), 0)</f>
        <v>0</v>
      </c>
      <c r="R20" s="208">
        <f>ROUNDUP(FedPersonnel11[[#This Row],[Column18]]*FedPersonnel11[[#This Row],[Column22]], 0)</f>
        <v>0</v>
      </c>
      <c r="S20" s="208">
        <f>_xlfn.IFNA(FedPersonnel11[[#This Row],[Column23]]*VLOOKUP(FedPersonnel11[[#This Row],[Column2]], FringeRates6[#All], 2, FALSE), 0)</f>
        <v>0</v>
      </c>
      <c r="T20" s="218">
        <f>FedPersonnel11[[#This Row],[Column18]]*(1+FedPersonnel11[[#This Row],[Column4]])</f>
        <v>0</v>
      </c>
      <c r="U20" s="175"/>
      <c r="V20" s="167">
        <f>IF(FedPersonnel11[[#This Row],[Column26]]&gt;0, FedPersonnel11[[#This Row],[Column26]]/INDEX('Month Lookup'!$B$22:$B$24, MATCH(FedPersonnel11[[#This Row],[Column46]], 'Month Lookup'!$A$22:$A$24, 0)), 0)</f>
        <v>0</v>
      </c>
      <c r="W20" s="208">
        <f>ROUNDUP(FedPersonnel11[[#This Row],[Column25]]*FedPersonnel11[[#This Row],[Column27]], 0)</f>
        <v>0</v>
      </c>
      <c r="X20" s="230">
        <f>_xlfn.IFNA(FedPersonnel11[[#This Row],[Column28]]*VLOOKUP(FedPersonnel11[[#This Row],[Column2]], FringeRates6[#All], 2, FALSE), 0)</f>
        <v>0</v>
      </c>
      <c r="Y20" s="228">
        <f>'Cost Share'!$T20*(1+'Cost Share'!$E20)</f>
        <v>0</v>
      </c>
      <c r="Z20" s="176"/>
      <c r="AA20" s="167">
        <f>IF(FedPersonnel11[[#This Row],[Column33]]&gt;0, FedPersonnel11[[#This Row],[Column33]]/INDEX('Month Lookup'!$B$22:$B$24, MATCH(FedPersonnel11[[#This Row],[Column46]], 'Month Lookup'!$A$22:$A$24, 0)), 0)</f>
        <v>0</v>
      </c>
      <c r="AB20" s="208">
        <f>ROUNDUP(FedPersonnel11[[#This Row],[Column32]]*FedPersonnel11[[#This Row],[Column34]], 0)</f>
        <v>0</v>
      </c>
      <c r="AC20" s="325">
        <f>_xlfn.IFNA(FedPersonnel11[[#This Row],[Column35]]*VLOOKUP(FedPersonnel11[[#This Row],[Column2]], FringeRates6[#All], 2, FALSE), 0)</f>
        <v>0</v>
      </c>
      <c r="AD20" s="307">
        <f>SUM(FedPersonnel11[[#This Row],[Column9]],FedPersonnel11[[#This Row],[Column10]],FedPersonnel11[[#This Row],[Column16]:[Column17]],FedPersonnel11[[#This Row],[Column23]:[Column24]],FedPersonnel11[[#This Row],[Column28]:[Column29]],FedPersonnel11[[#This Row],[Column35]:[Column36]])</f>
        <v>0</v>
      </c>
      <c r="AE20" s="328">
        <f>IF(FedPersonnel11[[#This Row],[Column8]]=FedPersonnel11[[#This Row],[Column15]], 1, 0)</f>
        <v>1</v>
      </c>
      <c r="AF20" s="329">
        <f>IF(FedPersonnel11[[#This Row],[Column15]]=FedPersonnel11[[#This Row],[Column22]], 1, 0)</f>
        <v>1</v>
      </c>
      <c r="AG20" s="329">
        <f>IF(FedPersonnel11[[#This Row],[Column22]]=FedPersonnel11[[#This Row],[Column27]], 1, 0)</f>
        <v>1</v>
      </c>
      <c r="AH20" s="329">
        <f>IF(FedPersonnel11[[#This Row],[Column27]]=FedPersonnel11[[#This Row],[Column34]], 1, 0)</f>
        <v>1</v>
      </c>
      <c r="AI20" s="93"/>
      <c r="AJ20" s="93"/>
      <c r="AK20" s="93"/>
      <c r="AL20" s="93"/>
      <c r="AM20" s="92"/>
      <c r="AN20" s="92"/>
      <c r="AO20" s="92"/>
      <c r="AP20" s="92"/>
    </row>
    <row r="21" spans="1:42" ht="14.25">
      <c r="A21" s="186"/>
      <c r="B21" s="177"/>
      <c r="C21" s="177"/>
      <c r="D21" s="214"/>
      <c r="E21" s="178">
        <v>0</v>
      </c>
      <c r="F21" s="174"/>
      <c r="G21" s="167">
        <f>IF(FedPersonnel11[[#This Row],[Column5]]&gt;0, FedPersonnel11[[#This Row],[Column5]]/INDEX('Month Lookup'!$B$22:$B$24, MATCH(FedPersonnel11[[#This Row],[Column46]], 'Month Lookup'!$A$22:$A$24, 0)), 0)</f>
        <v>0</v>
      </c>
      <c r="H21" s="208">
        <f>ROUNDUP('Cost Share'!$D21*'Cost Share'!$G21, 0)</f>
        <v>0</v>
      </c>
      <c r="I21" s="208">
        <f>_xlfn.IFNA(FedPersonnel11[[#This Row],[Column9]]*VLOOKUP(FedPersonnel11[[#This Row],[Column2]], FringeRates6[#All], 2, FALSE), 0)</f>
        <v>0</v>
      </c>
      <c r="J21" s="218">
        <f>FedPersonnel11[[#This Row],[Column3]]*(1+FedPersonnel11[[#This Row],[Column4]])</f>
        <v>0</v>
      </c>
      <c r="K21" s="175"/>
      <c r="L21" s="167">
        <f>IF(FedPersonnel11[[#This Row],[Column12]]&gt;0, FedPersonnel11[[#This Row],[Column12]]/INDEX('Month Lookup'!$B$22:$B$24, MATCH(FedPersonnel11[[#This Row],[Column46]], 'Month Lookup'!$A$22:$A$24, 0)), 0)</f>
        <v>0</v>
      </c>
      <c r="M21" s="208">
        <f>ROUNDUP(FedPersonnel11[[#This Row],[Column11]]*FedPersonnel11[[#This Row],[Column15]], 0)</f>
        <v>0</v>
      </c>
      <c r="N21" s="208">
        <f>_xlfn.IFNA(FedPersonnel11[[#This Row],[Column16]]*VLOOKUP(FedPersonnel11[[#This Row],[Column2]], FringeRates6[#All], 2, FALSE), 0)</f>
        <v>0</v>
      </c>
      <c r="O21" s="218">
        <f>FedPersonnel11[[#This Row],[Column11]]*(1+FedPersonnel11[[#This Row],[Column4]])</f>
        <v>0</v>
      </c>
      <c r="P21" s="175"/>
      <c r="Q21" s="167">
        <f>IF(FedPersonnel11[[#This Row],[Column19]]&gt;0, FedPersonnel11[[#This Row],[Column19]]/INDEX('Month Lookup'!$B$22:$B$24, MATCH(FedPersonnel11[[#This Row],[Column46]], 'Month Lookup'!$A$22:$A$24, 0)), 0)</f>
        <v>0</v>
      </c>
      <c r="R21" s="208">
        <f>ROUNDUP(FedPersonnel11[[#This Row],[Column18]]*FedPersonnel11[[#This Row],[Column22]], 0)</f>
        <v>0</v>
      </c>
      <c r="S21" s="208">
        <f>_xlfn.IFNA(FedPersonnel11[[#This Row],[Column23]]*VLOOKUP(FedPersonnel11[[#This Row],[Column2]], FringeRates6[#All], 2, FALSE), 0)</f>
        <v>0</v>
      </c>
      <c r="T21" s="218">
        <f>FedPersonnel11[[#This Row],[Column18]]*(1+FedPersonnel11[[#This Row],[Column4]])</f>
        <v>0</v>
      </c>
      <c r="U21" s="175"/>
      <c r="V21" s="167">
        <f>IF(FedPersonnel11[[#This Row],[Column26]]&gt;0, FedPersonnel11[[#This Row],[Column26]]/INDEX('Month Lookup'!$B$22:$B$24, MATCH(FedPersonnel11[[#This Row],[Column46]], 'Month Lookup'!$A$22:$A$24, 0)), 0)</f>
        <v>0</v>
      </c>
      <c r="W21" s="208">
        <f>ROUNDUP(FedPersonnel11[[#This Row],[Column25]]*FedPersonnel11[[#This Row],[Column27]], 0)</f>
        <v>0</v>
      </c>
      <c r="X21" s="230">
        <f>_xlfn.IFNA(FedPersonnel11[[#This Row],[Column28]]*VLOOKUP(FedPersonnel11[[#This Row],[Column2]], FringeRates6[#All], 2, FALSE), 0)</f>
        <v>0</v>
      </c>
      <c r="Y21" s="228">
        <f>'Cost Share'!$T21*(1+'Cost Share'!$E21)</f>
        <v>0</v>
      </c>
      <c r="Z21" s="176"/>
      <c r="AA21" s="167">
        <f>IF(FedPersonnel11[[#This Row],[Column33]]&gt;0, FedPersonnel11[[#This Row],[Column33]]/INDEX('Month Lookup'!$B$22:$B$24, MATCH(FedPersonnel11[[#This Row],[Column46]], 'Month Lookup'!$A$22:$A$24, 0)), 0)</f>
        <v>0</v>
      </c>
      <c r="AB21" s="208">
        <f>ROUNDUP(FedPersonnel11[[#This Row],[Column32]]*FedPersonnel11[[#This Row],[Column34]], 0)</f>
        <v>0</v>
      </c>
      <c r="AC21" s="325">
        <f>_xlfn.IFNA(FedPersonnel11[[#This Row],[Column35]]*VLOOKUP(FedPersonnel11[[#This Row],[Column2]], FringeRates6[#All], 2, FALSE), 0)</f>
        <v>0</v>
      </c>
      <c r="AD21" s="307">
        <f>SUM(FedPersonnel11[[#This Row],[Column9]],FedPersonnel11[[#This Row],[Column10]],FedPersonnel11[[#This Row],[Column16]:[Column17]],FedPersonnel11[[#This Row],[Column23]:[Column24]],FedPersonnel11[[#This Row],[Column28]:[Column29]],FedPersonnel11[[#This Row],[Column35]:[Column36]])</f>
        <v>0</v>
      </c>
      <c r="AE21" s="328">
        <f>IF(FedPersonnel11[[#This Row],[Column8]]=FedPersonnel11[[#This Row],[Column15]], 1, 0)</f>
        <v>1</v>
      </c>
      <c r="AF21" s="329">
        <f>IF(FedPersonnel11[[#This Row],[Column15]]=FedPersonnel11[[#This Row],[Column22]], 1, 0)</f>
        <v>1</v>
      </c>
      <c r="AG21" s="329">
        <f>IF(FedPersonnel11[[#This Row],[Column22]]=FedPersonnel11[[#This Row],[Column27]], 1, 0)</f>
        <v>1</v>
      </c>
      <c r="AH21" s="329">
        <f>IF(FedPersonnel11[[#This Row],[Column27]]=FedPersonnel11[[#This Row],[Column34]], 1, 0)</f>
        <v>1</v>
      </c>
      <c r="AI21" s="93"/>
      <c r="AJ21" s="93"/>
      <c r="AK21" s="93"/>
      <c r="AL21" s="93"/>
      <c r="AM21" s="92"/>
      <c r="AN21" s="92"/>
      <c r="AO21" s="92"/>
      <c r="AP21" s="92"/>
    </row>
    <row r="22" spans="1:42" ht="14.25">
      <c r="A22" s="186"/>
      <c r="B22" s="177"/>
      <c r="C22" s="177"/>
      <c r="D22" s="214"/>
      <c r="E22" s="178">
        <v>0</v>
      </c>
      <c r="F22" s="174"/>
      <c r="G22" s="167">
        <f>IF(FedPersonnel11[[#This Row],[Column5]]&gt;0, FedPersonnel11[[#This Row],[Column5]]/INDEX('Month Lookup'!$B$22:$B$24, MATCH(FedPersonnel11[[#This Row],[Column46]], 'Month Lookup'!$A$22:$A$24, 0)), 0)</f>
        <v>0</v>
      </c>
      <c r="H22" s="208">
        <f>ROUNDUP('Cost Share'!$D22*'Cost Share'!$G22, 0)</f>
        <v>0</v>
      </c>
      <c r="I22" s="208">
        <f>_xlfn.IFNA(FedPersonnel11[[#This Row],[Column9]]*VLOOKUP(FedPersonnel11[[#This Row],[Column2]], FringeRates6[#All], 2, FALSE), 0)</f>
        <v>0</v>
      </c>
      <c r="J22" s="218">
        <f>FedPersonnel11[[#This Row],[Column3]]*(1+FedPersonnel11[[#This Row],[Column4]])</f>
        <v>0</v>
      </c>
      <c r="K22" s="175"/>
      <c r="L22" s="167">
        <f>IF(FedPersonnel11[[#This Row],[Column12]]&gt;0, FedPersonnel11[[#This Row],[Column12]]/INDEX('Month Lookup'!$B$22:$B$24, MATCH(FedPersonnel11[[#This Row],[Column46]], 'Month Lookup'!$A$22:$A$24, 0)), 0)</f>
        <v>0</v>
      </c>
      <c r="M22" s="208">
        <f>ROUNDUP(FedPersonnel11[[#This Row],[Column11]]*FedPersonnel11[[#This Row],[Column15]], 0)</f>
        <v>0</v>
      </c>
      <c r="N22" s="208">
        <f>_xlfn.IFNA(FedPersonnel11[[#This Row],[Column16]]*VLOOKUP(FedPersonnel11[[#This Row],[Column2]], FringeRates6[#All], 2, FALSE), 0)</f>
        <v>0</v>
      </c>
      <c r="O22" s="218">
        <f>FedPersonnel11[[#This Row],[Column11]]*(1+FedPersonnel11[[#This Row],[Column4]])</f>
        <v>0</v>
      </c>
      <c r="P22" s="175"/>
      <c r="Q22" s="167">
        <f>IF(FedPersonnel11[[#This Row],[Column19]]&gt;0, FedPersonnel11[[#This Row],[Column19]]/INDEX('Month Lookup'!$B$22:$B$24, MATCH(FedPersonnel11[[#This Row],[Column46]], 'Month Lookup'!$A$22:$A$24, 0)), 0)</f>
        <v>0</v>
      </c>
      <c r="R22" s="208">
        <f>ROUNDUP(FedPersonnel11[[#This Row],[Column18]]*FedPersonnel11[[#This Row],[Column22]], 0)</f>
        <v>0</v>
      </c>
      <c r="S22" s="208">
        <f>_xlfn.IFNA(FedPersonnel11[[#This Row],[Column23]]*VLOOKUP(FedPersonnel11[[#This Row],[Column2]], FringeRates6[#All], 2, FALSE), 0)</f>
        <v>0</v>
      </c>
      <c r="T22" s="218">
        <f>FedPersonnel11[[#This Row],[Column18]]*(1+FedPersonnel11[[#This Row],[Column4]])</f>
        <v>0</v>
      </c>
      <c r="U22" s="175"/>
      <c r="V22" s="167">
        <f>IF(FedPersonnel11[[#This Row],[Column26]]&gt;0, FedPersonnel11[[#This Row],[Column26]]/INDEX('Month Lookup'!$B$22:$B$24, MATCH(FedPersonnel11[[#This Row],[Column46]], 'Month Lookup'!$A$22:$A$24, 0)), 0)</f>
        <v>0</v>
      </c>
      <c r="W22" s="208">
        <f>ROUNDUP(FedPersonnel11[[#This Row],[Column25]]*FedPersonnel11[[#This Row],[Column27]], 0)</f>
        <v>0</v>
      </c>
      <c r="X22" s="230">
        <f>_xlfn.IFNA(FedPersonnel11[[#This Row],[Column28]]*VLOOKUP(FedPersonnel11[[#This Row],[Column2]], FringeRates6[#All], 2, FALSE), 0)</f>
        <v>0</v>
      </c>
      <c r="Y22" s="228">
        <f>'Cost Share'!$T22*(1+'Cost Share'!$E22)</f>
        <v>0</v>
      </c>
      <c r="Z22" s="176"/>
      <c r="AA22" s="167">
        <f>IF(FedPersonnel11[[#This Row],[Column33]]&gt;0, FedPersonnel11[[#This Row],[Column33]]/INDEX('Month Lookup'!$B$22:$B$24, MATCH(FedPersonnel11[[#This Row],[Column46]], 'Month Lookup'!$A$22:$A$24, 0)), 0)</f>
        <v>0</v>
      </c>
      <c r="AB22" s="208">
        <f>ROUNDUP(FedPersonnel11[[#This Row],[Column32]]*FedPersonnel11[[#This Row],[Column34]], 0)</f>
        <v>0</v>
      </c>
      <c r="AC22" s="325">
        <f>_xlfn.IFNA(FedPersonnel11[[#This Row],[Column35]]*VLOOKUP(FedPersonnel11[[#This Row],[Column2]], FringeRates6[#All], 2, FALSE), 0)</f>
        <v>0</v>
      </c>
      <c r="AD22" s="307">
        <f>SUM(FedPersonnel11[[#This Row],[Column9]],FedPersonnel11[[#This Row],[Column10]],FedPersonnel11[[#This Row],[Column16]:[Column17]],FedPersonnel11[[#This Row],[Column23]:[Column24]],FedPersonnel11[[#This Row],[Column28]:[Column29]],FedPersonnel11[[#This Row],[Column35]:[Column36]])</f>
        <v>0</v>
      </c>
      <c r="AE22" s="328">
        <f>IF(FedPersonnel11[[#This Row],[Column8]]=FedPersonnel11[[#This Row],[Column15]], 1, 0)</f>
        <v>1</v>
      </c>
      <c r="AF22" s="329">
        <f>IF(FedPersonnel11[[#This Row],[Column15]]=FedPersonnel11[[#This Row],[Column22]], 1, 0)</f>
        <v>1</v>
      </c>
      <c r="AG22" s="329">
        <f>IF(FedPersonnel11[[#This Row],[Column22]]=FedPersonnel11[[#This Row],[Column27]], 1, 0)</f>
        <v>1</v>
      </c>
      <c r="AH22" s="329">
        <f>IF(FedPersonnel11[[#This Row],[Column27]]=FedPersonnel11[[#This Row],[Column34]], 1, 0)</f>
        <v>1</v>
      </c>
      <c r="AI22" s="93"/>
      <c r="AJ22" s="93"/>
      <c r="AK22" s="93"/>
      <c r="AL22" s="93"/>
      <c r="AM22" s="92"/>
      <c r="AN22" s="92"/>
      <c r="AO22" s="92"/>
      <c r="AP22" s="92"/>
    </row>
    <row r="23" spans="1:42" ht="14.25">
      <c r="A23" s="186"/>
      <c r="B23" s="177"/>
      <c r="C23" s="177"/>
      <c r="D23" s="214"/>
      <c r="E23" s="178">
        <v>0</v>
      </c>
      <c r="F23" s="174"/>
      <c r="G23" s="167">
        <f>IF(FedPersonnel11[[#This Row],[Column5]]&gt;0, FedPersonnel11[[#This Row],[Column5]]/INDEX('Month Lookup'!$B$22:$B$24, MATCH(FedPersonnel11[[#This Row],[Column46]], 'Month Lookup'!$A$22:$A$24, 0)), 0)</f>
        <v>0</v>
      </c>
      <c r="H23" s="208">
        <f>ROUNDUP('Cost Share'!$D23*'Cost Share'!$G23, 0)</f>
        <v>0</v>
      </c>
      <c r="I23" s="208">
        <f>_xlfn.IFNA(FedPersonnel11[[#This Row],[Column9]]*VLOOKUP(FedPersonnel11[[#This Row],[Column2]], FringeRates6[#All], 2, FALSE), 0)</f>
        <v>0</v>
      </c>
      <c r="J23" s="218">
        <f>FedPersonnel11[[#This Row],[Column3]]*(1+FedPersonnel11[[#This Row],[Column4]])</f>
        <v>0</v>
      </c>
      <c r="K23" s="175"/>
      <c r="L23" s="167">
        <f>IF(FedPersonnel11[[#This Row],[Column12]]&gt;0, FedPersonnel11[[#This Row],[Column12]]/INDEX('Month Lookup'!$B$22:$B$24, MATCH(FedPersonnel11[[#This Row],[Column46]], 'Month Lookup'!$A$22:$A$24, 0)), 0)</f>
        <v>0</v>
      </c>
      <c r="M23" s="208">
        <f>ROUNDUP(FedPersonnel11[[#This Row],[Column11]]*FedPersonnel11[[#This Row],[Column15]], 0)</f>
        <v>0</v>
      </c>
      <c r="N23" s="208">
        <f>_xlfn.IFNA(FedPersonnel11[[#This Row],[Column16]]*VLOOKUP(FedPersonnel11[[#This Row],[Column2]], FringeRates6[#All], 2, FALSE), 0)</f>
        <v>0</v>
      </c>
      <c r="O23" s="218">
        <f>FedPersonnel11[[#This Row],[Column11]]*(1+FedPersonnel11[[#This Row],[Column4]])</f>
        <v>0</v>
      </c>
      <c r="P23" s="175"/>
      <c r="Q23" s="167">
        <f>IF(FedPersonnel11[[#This Row],[Column19]]&gt;0, FedPersonnel11[[#This Row],[Column19]]/INDEX('Month Lookup'!$B$22:$B$24, MATCH(FedPersonnel11[[#This Row],[Column46]], 'Month Lookup'!$A$22:$A$24, 0)), 0)</f>
        <v>0</v>
      </c>
      <c r="R23" s="208">
        <f>ROUNDUP(FedPersonnel11[[#This Row],[Column18]]*FedPersonnel11[[#This Row],[Column22]], 0)</f>
        <v>0</v>
      </c>
      <c r="S23" s="208">
        <f>_xlfn.IFNA(FedPersonnel11[[#This Row],[Column23]]*VLOOKUP(FedPersonnel11[[#This Row],[Column2]], FringeRates6[#All], 2, FALSE), 0)</f>
        <v>0</v>
      </c>
      <c r="T23" s="218">
        <f>FedPersonnel11[[#This Row],[Column18]]*(1+FedPersonnel11[[#This Row],[Column4]])</f>
        <v>0</v>
      </c>
      <c r="U23" s="175"/>
      <c r="V23" s="167">
        <f>IF(FedPersonnel11[[#This Row],[Column26]]&gt;0, FedPersonnel11[[#This Row],[Column26]]/INDEX('Month Lookup'!$B$22:$B$24, MATCH(FedPersonnel11[[#This Row],[Column46]], 'Month Lookup'!$A$22:$A$24, 0)), 0)</f>
        <v>0</v>
      </c>
      <c r="W23" s="208">
        <f>ROUNDUP(FedPersonnel11[[#This Row],[Column25]]*FedPersonnel11[[#This Row],[Column27]], 0)</f>
        <v>0</v>
      </c>
      <c r="X23" s="230">
        <f>_xlfn.IFNA(FedPersonnel11[[#This Row],[Column28]]*VLOOKUP(FedPersonnel11[[#This Row],[Column2]], FringeRates6[#All], 2, FALSE), 0)</f>
        <v>0</v>
      </c>
      <c r="Y23" s="228">
        <f>'Cost Share'!$T23*(1+'Cost Share'!$E23)</f>
        <v>0</v>
      </c>
      <c r="Z23" s="176"/>
      <c r="AA23" s="167">
        <f>IF(FedPersonnel11[[#This Row],[Column33]]&gt;0, FedPersonnel11[[#This Row],[Column33]]/INDEX('Month Lookup'!$B$22:$B$24, MATCH(FedPersonnel11[[#This Row],[Column46]], 'Month Lookup'!$A$22:$A$24, 0)), 0)</f>
        <v>0</v>
      </c>
      <c r="AB23" s="208">
        <f>ROUNDUP(FedPersonnel11[[#This Row],[Column32]]*FedPersonnel11[[#This Row],[Column34]], 0)</f>
        <v>0</v>
      </c>
      <c r="AC23" s="325">
        <f>_xlfn.IFNA(FedPersonnel11[[#This Row],[Column35]]*VLOOKUP(FedPersonnel11[[#This Row],[Column2]], FringeRates6[#All], 2, FALSE), 0)</f>
        <v>0</v>
      </c>
      <c r="AD23" s="307">
        <f>SUM(FedPersonnel11[[#This Row],[Column9]],FedPersonnel11[[#This Row],[Column10]],FedPersonnel11[[#This Row],[Column16]:[Column17]],FedPersonnel11[[#This Row],[Column23]:[Column24]],FedPersonnel11[[#This Row],[Column28]:[Column29]],FedPersonnel11[[#This Row],[Column35]:[Column36]])</f>
        <v>0</v>
      </c>
      <c r="AE23" s="328">
        <f>IF(FedPersonnel11[[#This Row],[Column8]]=FedPersonnel11[[#This Row],[Column15]], 1, 0)</f>
        <v>1</v>
      </c>
      <c r="AF23" s="329">
        <f>IF(FedPersonnel11[[#This Row],[Column15]]=FedPersonnel11[[#This Row],[Column22]], 1, 0)</f>
        <v>1</v>
      </c>
      <c r="AG23" s="329">
        <f>IF(FedPersonnel11[[#This Row],[Column22]]=FedPersonnel11[[#This Row],[Column27]], 1, 0)</f>
        <v>1</v>
      </c>
      <c r="AH23" s="329">
        <f>IF(FedPersonnel11[[#This Row],[Column27]]=FedPersonnel11[[#This Row],[Column34]], 1, 0)</f>
        <v>1</v>
      </c>
      <c r="AI23" s="93"/>
      <c r="AJ23" s="93"/>
      <c r="AK23" s="93"/>
      <c r="AL23" s="93"/>
      <c r="AM23" s="92"/>
      <c r="AN23" s="92"/>
      <c r="AO23" s="92"/>
      <c r="AP23" s="92"/>
    </row>
    <row r="24" spans="1:42" ht="14.25">
      <c r="A24" s="186"/>
      <c r="B24" s="177"/>
      <c r="C24" s="177"/>
      <c r="D24" s="214"/>
      <c r="E24" s="178">
        <v>0</v>
      </c>
      <c r="F24" s="174"/>
      <c r="G24" s="167">
        <f>IF(FedPersonnel11[[#This Row],[Column5]]&gt;0, FedPersonnel11[[#This Row],[Column5]]/INDEX('Month Lookup'!$B$22:$B$24, MATCH(FedPersonnel11[[#This Row],[Column46]], 'Month Lookup'!$A$22:$A$24, 0)), 0)</f>
        <v>0</v>
      </c>
      <c r="H24" s="208">
        <f>ROUNDUP('Cost Share'!$D24*'Cost Share'!$G24, 0)</f>
        <v>0</v>
      </c>
      <c r="I24" s="208">
        <f>_xlfn.IFNA(FedPersonnel11[[#This Row],[Column9]]*VLOOKUP(FedPersonnel11[[#This Row],[Column2]], FringeRates6[#All], 2, FALSE), 0)</f>
        <v>0</v>
      </c>
      <c r="J24" s="218">
        <f>FedPersonnel11[[#This Row],[Column3]]*(1+FedPersonnel11[[#This Row],[Column4]])</f>
        <v>0</v>
      </c>
      <c r="K24" s="175"/>
      <c r="L24" s="167">
        <f>IF(FedPersonnel11[[#This Row],[Column12]]&gt;0, FedPersonnel11[[#This Row],[Column12]]/INDEX('Month Lookup'!$B$22:$B$24, MATCH(FedPersonnel11[[#This Row],[Column46]], 'Month Lookup'!$A$22:$A$24, 0)), 0)</f>
        <v>0</v>
      </c>
      <c r="M24" s="208">
        <f>ROUNDUP(FedPersonnel11[[#This Row],[Column11]]*FedPersonnel11[[#This Row],[Column15]], 0)</f>
        <v>0</v>
      </c>
      <c r="N24" s="208">
        <f>_xlfn.IFNA(FedPersonnel11[[#This Row],[Column16]]*VLOOKUP(FedPersonnel11[[#This Row],[Column2]], FringeRates6[#All], 2, FALSE), 0)</f>
        <v>0</v>
      </c>
      <c r="O24" s="218">
        <f>FedPersonnel11[[#This Row],[Column11]]*(1+FedPersonnel11[[#This Row],[Column4]])</f>
        <v>0</v>
      </c>
      <c r="P24" s="175"/>
      <c r="Q24" s="167">
        <f>IF(FedPersonnel11[[#This Row],[Column19]]&gt;0, FedPersonnel11[[#This Row],[Column19]]/INDEX('Month Lookup'!$B$22:$B$24, MATCH(FedPersonnel11[[#This Row],[Column46]], 'Month Lookup'!$A$22:$A$24, 0)), 0)</f>
        <v>0</v>
      </c>
      <c r="R24" s="208">
        <f>ROUNDUP(FedPersonnel11[[#This Row],[Column18]]*FedPersonnel11[[#This Row],[Column22]], 0)</f>
        <v>0</v>
      </c>
      <c r="S24" s="208">
        <f>_xlfn.IFNA(FedPersonnel11[[#This Row],[Column23]]*VLOOKUP(FedPersonnel11[[#This Row],[Column2]], FringeRates6[#All], 2, FALSE), 0)</f>
        <v>0</v>
      </c>
      <c r="T24" s="218">
        <f>FedPersonnel11[[#This Row],[Column18]]*(1+FedPersonnel11[[#This Row],[Column4]])</f>
        <v>0</v>
      </c>
      <c r="U24" s="175"/>
      <c r="V24" s="167">
        <f>IF(FedPersonnel11[[#This Row],[Column26]]&gt;0, FedPersonnel11[[#This Row],[Column26]]/INDEX('Month Lookup'!$B$22:$B$24, MATCH(FedPersonnel11[[#This Row],[Column46]], 'Month Lookup'!$A$22:$A$24, 0)), 0)</f>
        <v>0</v>
      </c>
      <c r="W24" s="208">
        <f>ROUNDUP(FedPersonnel11[[#This Row],[Column25]]*FedPersonnel11[[#This Row],[Column27]], 0)</f>
        <v>0</v>
      </c>
      <c r="X24" s="230">
        <f>_xlfn.IFNA(FedPersonnel11[[#This Row],[Column28]]*VLOOKUP(FedPersonnel11[[#This Row],[Column2]], FringeRates6[#All], 2, FALSE), 0)</f>
        <v>0</v>
      </c>
      <c r="Y24" s="228">
        <f>'Cost Share'!$T24*(1+'Cost Share'!$E24)</f>
        <v>0</v>
      </c>
      <c r="Z24" s="176"/>
      <c r="AA24" s="167">
        <f>IF(FedPersonnel11[[#This Row],[Column33]]&gt;0, FedPersonnel11[[#This Row],[Column33]]/INDEX('Month Lookup'!$B$22:$B$24, MATCH(FedPersonnel11[[#This Row],[Column46]], 'Month Lookup'!$A$22:$A$24, 0)), 0)</f>
        <v>0</v>
      </c>
      <c r="AB24" s="208">
        <f>ROUNDUP(FedPersonnel11[[#This Row],[Column32]]*FedPersonnel11[[#This Row],[Column34]], 0)</f>
        <v>0</v>
      </c>
      <c r="AC24" s="325">
        <f>_xlfn.IFNA(FedPersonnel11[[#This Row],[Column35]]*VLOOKUP(FedPersonnel11[[#This Row],[Column2]], FringeRates6[#All], 2, FALSE), 0)</f>
        <v>0</v>
      </c>
      <c r="AD24" s="307">
        <f>SUM(FedPersonnel11[[#This Row],[Column9]],FedPersonnel11[[#This Row],[Column10]],FedPersonnel11[[#This Row],[Column16]:[Column17]],FedPersonnel11[[#This Row],[Column23]:[Column24]],FedPersonnel11[[#This Row],[Column28]:[Column29]],FedPersonnel11[[#This Row],[Column35]:[Column36]])</f>
        <v>0</v>
      </c>
      <c r="AE24" s="328">
        <f>IF(FedPersonnel11[[#This Row],[Column8]]=FedPersonnel11[[#This Row],[Column15]], 1, 0)</f>
        <v>1</v>
      </c>
      <c r="AF24" s="329">
        <f>IF(FedPersonnel11[[#This Row],[Column15]]=FedPersonnel11[[#This Row],[Column22]], 1, 0)</f>
        <v>1</v>
      </c>
      <c r="AG24" s="329">
        <f>IF(FedPersonnel11[[#This Row],[Column22]]=FedPersonnel11[[#This Row],[Column27]], 1, 0)</f>
        <v>1</v>
      </c>
      <c r="AH24" s="329">
        <f>IF(FedPersonnel11[[#This Row],[Column27]]=FedPersonnel11[[#This Row],[Column34]], 1, 0)</f>
        <v>1</v>
      </c>
      <c r="AI24" s="93"/>
      <c r="AJ24" s="93"/>
      <c r="AK24" s="93"/>
      <c r="AL24" s="93"/>
      <c r="AM24" s="92"/>
      <c r="AN24" s="92"/>
      <c r="AO24" s="92"/>
      <c r="AP24" s="92"/>
    </row>
    <row r="25" spans="1:42" ht="14.25">
      <c r="A25" s="186"/>
      <c r="B25" s="177"/>
      <c r="C25" s="177"/>
      <c r="D25" s="214"/>
      <c r="E25" s="178">
        <v>0</v>
      </c>
      <c r="F25" s="174"/>
      <c r="G25" s="167">
        <f>IF(FedPersonnel11[[#This Row],[Column5]]&gt;0, FedPersonnel11[[#This Row],[Column5]]/INDEX('Month Lookup'!$B$22:$B$24, MATCH(FedPersonnel11[[#This Row],[Column46]], 'Month Lookup'!$A$22:$A$24, 0)), 0)</f>
        <v>0</v>
      </c>
      <c r="H25" s="208">
        <f>ROUNDUP('Cost Share'!$D25*'Cost Share'!$G25, 0)</f>
        <v>0</v>
      </c>
      <c r="I25" s="208">
        <f>_xlfn.IFNA(FedPersonnel11[[#This Row],[Column9]]*VLOOKUP(FedPersonnel11[[#This Row],[Column2]], FringeRates6[#All], 2, FALSE), 0)</f>
        <v>0</v>
      </c>
      <c r="J25" s="218">
        <f>FedPersonnel11[[#This Row],[Column3]]*(1+FedPersonnel11[[#This Row],[Column4]])</f>
        <v>0</v>
      </c>
      <c r="K25" s="175"/>
      <c r="L25" s="167">
        <f>IF(FedPersonnel11[[#This Row],[Column12]]&gt;0, FedPersonnel11[[#This Row],[Column12]]/INDEX('Month Lookup'!$B$22:$B$24, MATCH(FedPersonnel11[[#This Row],[Column46]], 'Month Lookup'!$A$22:$A$24, 0)), 0)</f>
        <v>0</v>
      </c>
      <c r="M25" s="208">
        <f>ROUNDUP(FedPersonnel11[[#This Row],[Column11]]*FedPersonnel11[[#This Row],[Column15]], 0)</f>
        <v>0</v>
      </c>
      <c r="N25" s="208">
        <f>_xlfn.IFNA(FedPersonnel11[[#This Row],[Column16]]*VLOOKUP(FedPersonnel11[[#This Row],[Column2]], FringeRates6[#All], 2, FALSE), 0)</f>
        <v>0</v>
      </c>
      <c r="O25" s="218">
        <f>FedPersonnel11[[#This Row],[Column11]]*(1+FedPersonnel11[[#This Row],[Column4]])</f>
        <v>0</v>
      </c>
      <c r="P25" s="175"/>
      <c r="Q25" s="167">
        <f>IF(FedPersonnel11[[#This Row],[Column19]]&gt;0, FedPersonnel11[[#This Row],[Column19]]/INDEX('Month Lookup'!$B$22:$B$24, MATCH(FedPersonnel11[[#This Row],[Column46]], 'Month Lookup'!$A$22:$A$24, 0)), 0)</f>
        <v>0</v>
      </c>
      <c r="R25" s="208">
        <f>ROUNDUP(FedPersonnel11[[#This Row],[Column18]]*FedPersonnel11[[#This Row],[Column22]], 0)</f>
        <v>0</v>
      </c>
      <c r="S25" s="208">
        <f>_xlfn.IFNA(FedPersonnel11[[#This Row],[Column23]]*VLOOKUP(FedPersonnel11[[#This Row],[Column2]], FringeRates6[#All], 2, FALSE), 0)</f>
        <v>0</v>
      </c>
      <c r="T25" s="218">
        <f>FedPersonnel11[[#This Row],[Column18]]*(1+FedPersonnel11[[#This Row],[Column4]])</f>
        <v>0</v>
      </c>
      <c r="U25" s="175"/>
      <c r="V25" s="167">
        <f>IF(FedPersonnel11[[#This Row],[Column26]]&gt;0, FedPersonnel11[[#This Row],[Column26]]/INDEX('Month Lookup'!$B$22:$B$24, MATCH(FedPersonnel11[[#This Row],[Column46]], 'Month Lookup'!$A$22:$A$24, 0)), 0)</f>
        <v>0</v>
      </c>
      <c r="W25" s="208">
        <f>ROUNDUP(FedPersonnel11[[#This Row],[Column25]]*FedPersonnel11[[#This Row],[Column27]], 0)</f>
        <v>0</v>
      </c>
      <c r="X25" s="230">
        <f>_xlfn.IFNA(FedPersonnel11[[#This Row],[Column28]]*VLOOKUP(FedPersonnel11[[#This Row],[Column2]], FringeRates6[#All], 2, FALSE), 0)</f>
        <v>0</v>
      </c>
      <c r="Y25" s="228">
        <f>'Cost Share'!$T25*(1+'Cost Share'!$E25)</f>
        <v>0</v>
      </c>
      <c r="Z25" s="176"/>
      <c r="AA25" s="167">
        <f>IF(FedPersonnel11[[#This Row],[Column33]]&gt;0, FedPersonnel11[[#This Row],[Column33]]/INDEX('Month Lookup'!$B$22:$B$24, MATCH(FedPersonnel11[[#This Row],[Column46]], 'Month Lookup'!$A$22:$A$24, 0)), 0)</f>
        <v>0</v>
      </c>
      <c r="AB25" s="208">
        <f>ROUNDUP(FedPersonnel11[[#This Row],[Column32]]*FedPersonnel11[[#This Row],[Column34]], 0)</f>
        <v>0</v>
      </c>
      <c r="AC25" s="325">
        <f>_xlfn.IFNA(FedPersonnel11[[#This Row],[Column35]]*VLOOKUP(FedPersonnel11[[#This Row],[Column2]], FringeRates6[#All], 2, FALSE), 0)</f>
        <v>0</v>
      </c>
      <c r="AD25" s="307">
        <f>SUM(FedPersonnel11[[#This Row],[Column9]],FedPersonnel11[[#This Row],[Column10]],FedPersonnel11[[#This Row],[Column16]:[Column17]],FedPersonnel11[[#This Row],[Column23]:[Column24]],FedPersonnel11[[#This Row],[Column28]:[Column29]],FedPersonnel11[[#This Row],[Column35]:[Column36]])</f>
        <v>0</v>
      </c>
      <c r="AE25" s="328">
        <f>IF(FedPersonnel11[[#This Row],[Column8]]=FedPersonnel11[[#This Row],[Column15]], 1, 0)</f>
        <v>1</v>
      </c>
      <c r="AF25" s="329">
        <f>IF(FedPersonnel11[[#This Row],[Column15]]=FedPersonnel11[[#This Row],[Column22]], 1, 0)</f>
        <v>1</v>
      </c>
      <c r="AG25" s="329">
        <f>IF(FedPersonnel11[[#This Row],[Column22]]=FedPersonnel11[[#This Row],[Column27]], 1, 0)</f>
        <v>1</v>
      </c>
      <c r="AH25" s="329">
        <f>IF(FedPersonnel11[[#This Row],[Column27]]=FedPersonnel11[[#This Row],[Column34]], 1, 0)</f>
        <v>1</v>
      </c>
      <c r="AI25" s="93"/>
      <c r="AJ25" s="93"/>
      <c r="AK25" s="93"/>
      <c r="AL25" s="93"/>
      <c r="AM25" s="92"/>
      <c r="AN25" s="92"/>
      <c r="AO25" s="92"/>
      <c r="AP25" s="92"/>
    </row>
    <row r="26" spans="1:42" ht="14.25">
      <c r="A26" s="186"/>
      <c r="B26" s="177"/>
      <c r="C26" s="177"/>
      <c r="D26" s="214"/>
      <c r="E26" s="178">
        <v>0</v>
      </c>
      <c r="F26" s="174"/>
      <c r="G26" s="167">
        <f>IF(FedPersonnel11[[#This Row],[Column5]]&gt;0, FedPersonnel11[[#This Row],[Column5]]/INDEX('Month Lookup'!$B$22:$B$24, MATCH(FedPersonnel11[[#This Row],[Column46]], 'Month Lookup'!$A$22:$A$24, 0)), 0)</f>
        <v>0</v>
      </c>
      <c r="H26" s="208">
        <f>ROUNDUP('Cost Share'!$D26*'Cost Share'!$G26, 0)</f>
        <v>0</v>
      </c>
      <c r="I26" s="208">
        <f>_xlfn.IFNA(FedPersonnel11[[#This Row],[Column9]]*VLOOKUP(FedPersonnel11[[#This Row],[Column2]], FringeRates6[#All], 2, FALSE), 0)</f>
        <v>0</v>
      </c>
      <c r="J26" s="218">
        <f>FedPersonnel11[[#This Row],[Column3]]*(1+FedPersonnel11[[#This Row],[Column4]])</f>
        <v>0</v>
      </c>
      <c r="K26" s="175"/>
      <c r="L26" s="167">
        <f>IF(FedPersonnel11[[#This Row],[Column12]]&gt;0, FedPersonnel11[[#This Row],[Column12]]/INDEX('Month Lookup'!$B$22:$B$24, MATCH(FedPersonnel11[[#This Row],[Column46]], 'Month Lookup'!$A$22:$A$24, 0)), 0)</f>
        <v>0</v>
      </c>
      <c r="M26" s="208">
        <f>ROUNDUP(FedPersonnel11[[#This Row],[Column11]]*FedPersonnel11[[#This Row],[Column15]], 0)</f>
        <v>0</v>
      </c>
      <c r="N26" s="208">
        <f>_xlfn.IFNA(FedPersonnel11[[#This Row],[Column16]]*VLOOKUP(FedPersonnel11[[#This Row],[Column2]], FringeRates6[#All], 2, FALSE), 0)</f>
        <v>0</v>
      </c>
      <c r="O26" s="218">
        <f>FedPersonnel11[[#This Row],[Column11]]*(1+FedPersonnel11[[#This Row],[Column4]])</f>
        <v>0</v>
      </c>
      <c r="P26" s="175"/>
      <c r="Q26" s="167">
        <f>IF(FedPersonnel11[[#This Row],[Column19]]&gt;0, FedPersonnel11[[#This Row],[Column19]]/INDEX('Month Lookup'!$B$22:$B$24, MATCH(FedPersonnel11[[#This Row],[Column46]], 'Month Lookup'!$A$22:$A$24, 0)), 0)</f>
        <v>0</v>
      </c>
      <c r="R26" s="208">
        <f>ROUNDUP(FedPersonnel11[[#This Row],[Column18]]*FedPersonnel11[[#This Row],[Column22]], 0)</f>
        <v>0</v>
      </c>
      <c r="S26" s="208">
        <f>_xlfn.IFNA(FedPersonnel11[[#This Row],[Column23]]*VLOOKUP(FedPersonnel11[[#This Row],[Column2]], FringeRates6[#All], 2, FALSE), 0)</f>
        <v>0</v>
      </c>
      <c r="T26" s="218">
        <f>FedPersonnel11[[#This Row],[Column18]]*(1+FedPersonnel11[[#This Row],[Column4]])</f>
        <v>0</v>
      </c>
      <c r="U26" s="175"/>
      <c r="V26" s="167">
        <f>IF(FedPersonnel11[[#This Row],[Column26]]&gt;0, FedPersonnel11[[#This Row],[Column26]]/INDEX('Month Lookup'!$B$22:$B$24, MATCH(FedPersonnel11[[#This Row],[Column46]], 'Month Lookup'!$A$22:$A$24, 0)), 0)</f>
        <v>0</v>
      </c>
      <c r="W26" s="208">
        <f>ROUNDUP(FedPersonnel11[[#This Row],[Column25]]*FedPersonnel11[[#This Row],[Column27]], 0)</f>
        <v>0</v>
      </c>
      <c r="X26" s="230">
        <f>_xlfn.IFNA(FedPersonnel11[[#This Row],[Column28]]*VLOOKUP(FedPersonnel11[[#This Row],[Column2]], FringeRates6[#All], 2, FALSE), 0)</f>
        <v>0</v>
      </c>
      <c r="Y26" s="228">
        <f>'Cost Share'!$T26*(1+'Cost Share'!$E26)</f>
        <v>0</v>
      </c>
      <c r="Z26" s="176"/>
      <c r="AA26" s="167">
        <f>IF(FedPersonnel11[[#This Row],[Column33]]&gt;0, FedPersonnel11[[#This Row],[Column33]]/INDEX('Month Lookup'!$B$22:$B$24, MATCH(FedPersonnel11[[#This Row],[Column46]], 'Month Lookup'!$A$22:$A$24, 0)), 0)</f>
        <v>0</v>
      </c>
      <c r="AB26" s="208">
        <f>ROUNDUP(FedPersonnel11[[#This Row],[Column32]]*FedPersonnel11[[#This Row],[Column34]], 0)</f>
        <v>0</v>
      </c>
      <c r="AC26" s="325">
        <f>_xlfn.IFNA(FedPersonnel11[[#This Row],[Column35]]*VLOOKUP(FedPersonnel11[[#This Row],[Column2]], FringeRates6[#All], 2, FALSE), 0)</f>
        <v>0</v>
      </c>
      <c r="AD26" s="307">
        <f>SUM(FedPersonnel11[[#This Row],[Column9]],FedPersonnel11[[#This Row],[Column10]],FedPersonnel11[[#This Row],[Column16]:[Column17]],FedPersonnel11[[#This Row],[Column23]:[Column24]],FedPersonnel11[[#This Row],[Column28]:[Column29]],FedPersonnel11[[#This Row],[Column35]:[Column36]])</f>
        <v>0</v>
      </c>
      <c r="AE26" s="328">
        <f>IF(FedPersonnel11[[#This Row],[Column8]]=FedPersonnel11[[#This Row],[Column15]], 1, 0)</f>
        <v>1</v>
      </c>
      <c r="AF26" s="329">
        <f>IF(FedPersonnel11[[#This Row],[Column15]]=FedPersonnel11[[#This Row],[Column22]], 1, 0)</f>
        <v>1</v>
      </c>
      <c r="AG26" s="329">
        <f>IF(FedPersonnel11[[#This Row],[Column22]]=FedPersonnel11[[#This Row],[Column27]], 1, 0)</f>
        <v>1</v>
      </c>
      <c r="AH26" s="329">
        <f>IF(FedPersonnel11[[#This Row],[Column27]]=FedPersonnel11[[#This Row],[Column34]], 1, 0)</f>
        <v>1</v>
      </c>
      <c r="AI26"/>
      <c r="AK26"/>
      <c r="AL26"/>
      <c r="AM26"/>
      <c r="AN26"/>
      <c r="AO26"/>
    </row>
    <row r="27" spans="1:42" ht="14.25">
      <c r="A27" s="186"/>
      <c r="B27" s="177"/>
      <c r="C27" s="177"/>
      <c r="D27" s="214"/>
      <c r="E27" s="178">
        <v>0</v>
      </c>
      <c r="F27" s="174"/>
      <c r="G27" s="167">
        <f>IF(FedPersonnel11[[#This Row],[Column5]]&gt;0, FedPersonnel11[[#This Row],[Column5]]/INDEX('Month Lookup'!$B$22:$B$24, MATCH(FedPersonnel11[[#This Row],[Column46]], 'Month Lookup'!$A$22:$A$24, 0)), 0)</f>
        <v>0</v>
      </c>
      <c r="H27" s="208">
        <f>ROUNDUP('Cost Share'!$D27*'Cost Share'!$G27, 0)</f>
        <v>0</v>
      </c>
      <c r="I27" s="208">
        <f>_xlfn.IFNA(FedPersonnel11[[#This Row],[Column9]]*VLOOKUP(FedPersonnel11[[#This Row],[Column2]], FringeRates6[#All], 2, FALSE), 0)</f>
        <v>0</v>
      </c>
      <c r="J27" s="218">
        <f>FedPersonnel11[[#This Row],[Column3]]*(1+FedPersonnel11[[#This Row],[Column4]])</f>
        <v>0</v>
      </c>
      <c r="K27" s="175"/>
      <c r="L27" s="167">
        <f>IF(FedPersonnel11[[#This Row],[Column12]]&gt;0, FedPersonnel11[[#This Row],[Column12]]/INDEX('Month Lookup'!$B$22:$B$24, MATCH(FedPersonnel11[[#This Row],[Column46]], 'Month Lookup'!$A$22:$A$24, 0)), 0)</f>
        <v>0</v>
      </c>
      <c r="M27" s="208">
        <f>ROUNDUP(FedPersonnel11[[#This Row],[Column11]]*FedPersonnel11[[#This Row],[Column15]], 0)</f>
        <v>0</v>
      </c>
      <c r="N27" s="208">
        <f>_xlfn.IFNA(FedPersonnel11[[#This Row],[Column16]]*VLOOKUP(FedPersonnel11[[#This Row],[Column2]], FringeRates6[#All], 2, FALSE), 0)</f>
        <v>0</v>
      </c>
      <c r="O27" s="218">
        <f>FedPersonnel11[[#This Row],[Column11]]*(1+FedPersonnel11[[#This Row],[Column4]])</f>
        <v>0</v>
      </c>
      <c r="P27" s="175"/>
      <c r="Q27" s="167">
        <f>IF(FedPersonnel11[[#This Row],[Column19]]&gt;0, FedPersonnel11[[#This Row],[Column19]]/INDEX('Month Lookup'!$B$22:$B$24, MATCH(FedPersonnel11[[#This Row],[Column46]], 'Month Lookup'!$A$22:$A$24, 0)), 0)</f>
        <v>0</v>
      </c>
      <c r="R27" s="208">
        <f>ROUNDUP(FedPersonnel11[[#This Row],[Column18]]*FedPersonnel11[[#This Row],[Column22]], 0)</f>
        <v>0</v>
      </c>
      <c r="S27" s="208">
        <f>_xlfn.IFNA(FedPersonnel11[[#This Row],[Column23]]*VLOOKUP(FedPersonnel11[[#This Row],[Column2]], FringeRates6[#All], 2, FALSE), 0)</f>
        <v>0</v>
      </c>
      <c r="T27" s="218">
        <f>FedPersonnel11[[#This Row],[Column18]]*(1+FedPersonnel11[[#This Row],[Column4]])</f>
        <v>0</v>
      </c>
      <c r="U27" s="175"/>
      <c r="V27" s="167">
        <f>IF(FedPersonnel11[[#This Row],[Column26]]&gt;0, FedPersonnel11[[#This Row],[Column26]]/INDEX('Month Lookup'!$B$22:$B$24, MATCH(FedPersonnel11[[#This Row],[Column46]], 'Month Lookup'!$A$22:$A$24, 0)), 0)</f>
        <v>0</v>
      </c>
      <c r="W27" s="208">
        <f>ROUNDUP(FedPersonnel11[[#This Row],[Column25]]*FedPersonnel11[[#This Row],[Column27]], 0)</f>
        <v>0</v>
      </c>
      <c r="X27" s="230">
        <f>_xlfn.IFNA(FedPersonnel11[[#This Row],[Column28]]*VLOOKUP(FedPersonnel11[[#This Row],[Column2]], FringeRates6[#All], 2, FALSE), 0)</f>
        <v>0</v>
      </c>
      <c r="Y27" s="228">
        <f>'Cost Share'!$T27*(1+'Cost Share'!$E27)</f>
        <v>0</v>
      </c>
      <c r="Z27" s="176"/>
      <c r="AA27" s="167">
        <f>IF(FedPersonnel11[[#This Row],[Column33]]&gt;0, FedPersonnel11[[#This Row],[Column33]]/INDEX('Month Lookup'!$B$22:$B$24, MATCH(FedPersonnel11[[#This Row],[Column46]], 'Month Lookup'!$A$22:$A$24, 0)), 0)</f>
        <v>0</v>
      </c>
      <c r="AB27" s="208">
        <f>ROUNDUP(FedPersonnel11[[#This Row],[Column32]]*FedPersonnel11[[#This Row],[Column34]], 0)</f>
        <v>0</v>
      </c>
      <c r="AC27" s="325">
        <f>_xlfn.IFNA(FedPersonnel11[[#This Row],[Column35]]*VLOOKUP(FedPersonnel11[[#This Row],[Column2]], FringeRates6[#All], 2, FALSE), 0)</f>
        <v>0</v>
      </c>
      <c r="AD27" s="307">
        <f>SUM(FedPersonnel11[[#This Row],[Column9]],FedPersonnel11[[#This Row],[Column10]],FedPersonnel11[[#This Row],[Column16]:[Column17]],FedPersonnel11[[#This Row],[Column23]:[Column24]],FedPersonnel11[[#This Row],[Column28]:[Column29]],FedPersonnel11[[#This Row],[Column35]:[Column36]])</f>
        <v>0</v>
      </c>
      <c r="AE27" s="328">
        <f>IF(FedPersonnel11[[#This Row],[Column8]]=FedPersonnel11[[#This Row],[Column15]], 1, 0)</f>
        <v>1</v>
      </c>
      <c r="AF27" s="329">
        <f>IF(FedPersonnel11[[#This Row],[Column15]]=FedPersonnel11[[#This Row],[Column22]], 1, 0)</f>
        <v>1</v>
      </c>
      <c r="AG27" s="329">
        <f>IF(FedPersonnel11[[#This Row],[Column22]]=FedPersonnel11[[#This Row],[Column27]], 1, 0)</f>
        <v>1</v>
      </c>
      <c r="AH27" s="329">
        <f>IF(FedPersonnel11[[#This Row],[Column27]]=FedPersonnel11[[#This Row],[Column34]], 1, 0)</f>
        <v>1</v>
      </c>
      <c r="AI27"/>
      <c r="AK27"/>
      <c r="AL27"/>
      <c r="AM27"/>
      <c r="AN27"/>
      <c r="AO27"/>
    </row>
    <row r="28" spans="1:42" ht="14.25">
      <c r="A28" s="187"/>
      <c r="B28" s="177"/>
      <c r="C28" s="177"/>
      <c r="D28" s="214"/>
      <c r="E28" s="178">
        <v>0</v>
      </c>
      <c r="F28" s="174"/>
      <c r="G28" s="167">
        <f>IF(FedPersonnel11[[#This Row],[Column5]]&gt;0, FedPersonnel11[[#This Row],[Column5]]/INDEX('Month Lookup'!$B$22:$B$24, MATCH(FedPersonnel11[[#This Row],[Column46]], 'Month Lookup'!$A$22:$A$24, 0)), 0)</f>
        <v>0</v>
      </c>
      <c r="H28" s="208">
        <f>ROUNDUP('Cost Share'!$D28*'Cost Share'!$G28, 0)</f>
        <v>0</v>
      </c>
      <c r="I28" s="208">
        <f>_xlfn.IFNA(FedPersonnel11[[#This Row],[Column9]]*VLOOKUP(FedPersonnel11[[#This Row],[Column2]], FringeRates6[#All], 2, FALSE), 0)</f>
        <v>0</v>
      </c>
      <c r="J28" s="218">
        <f>FedPersonnel11[[#This Row],[Column3]]*(1+FedPersonnel11[[#This Row],[Column4]])</f>
        <v>0</v>
      </c>
      <c r="K28" s="175"/>
      <c r="L28" s="167">
        <f>IF(FedPersonnel11[[#This Row],[Column12]]&gt;0, FedPersonnel11[[#This Row],[Column12]]/INDEX('Month Lookup'!$B$22:$B$24, MATCH(FedPersonnel11[[#This Row],[Column46]], 'Month Lookup'!$A$22:$A$24, 0)), 0)</f>
        <v>0</v>
      </c>
      <c r="M28" s="208">
        <f>ROUNDUP(FedPersonnel11[[#This Row],[Column11]]*FedPersonnel11[[#This Row],[Column15]], 0)</f>
        <v>0</v>
      </c>
      <c r="N28" s="208">
        <f>_xlfn.IFNA(FedPersonnel11[[#This Row],[Column16]]*VLOOKUP(FedPersonnel11[[#This Row],[Column2]], FringeRates6[#All], 2, FALSE), 0)</f>
        <v>0</v>
      </c>
      <c r="O28" s="218">
        <f>FedPersonnel11[[#This Row],[Column11]]*(1+FedPersonnel11[[#This Row],[Column4]])</f>
        <v>0</v>
      </c>
      <c r="P28" s="175"/>
      <c r="Q28" s="167">
        <f>IF(FedPersonnel11[[#This Row],[Column19]]&gt;0, FedPersonnel11[[#This Row],[Column19]]/INDEX('Month Lookup'!$B$22:$B$24, MATCH(FedPersonnel11[[#This Row],[Column46]], 'Month Lookup'!$A$22:$A$24, 0)), 0)</f>
        <v>0</v>
      </c>
      <c r="R28" s="208">
        <f>ROUNDUP(FedPersonnel11[[#This Row],[Column18]]*FedPersonnel11[[#This Row],[Column22]], 0)</f>
        <v>0</v>
      </c>
      <c r="S28" s="208">
        <f>_xlfn.IFNA(FedPersonnel11[[#This Row],[Column23]]*VLOOKUP(FedPersonnel11[[#This Row],[Column2]], FringeRates6[#All], 2, FALSE), 0)</f>
        <v>0</v>
      </c>
      <c r="T28" s="218">
        <f>FedPersonnel11[[#This Row],[Column18]]*(1+FedPersonnel11[[#This Row],[Column4]])</f>
        <v>0</v>
      </c>
      <c r="U28" s="175"/>
      <c r="V28" s="167">
        <f>IF(FedPersonnel11[[#This Row],[Column26]]&gt;0, FedPersonnel11[[#This Row],[Column26]]/INDEX('Month Lookup'!$B$22:$B$24, MATCH(FedPersonnel11[[#This Row],[Column46]], 'Month Lookup'!$A$22:$A$24, 0)), 0)</f>
        <v>0</v>
      </c>
      <c r="W28" s="208">
        <f>ROUNDUP(FedPersonnel11[[#This Row],[Column25]]*FedPersonnel11[[#This Row],[Column27]], 0)</f>
        <v>0</v>
      </c>
      <c r="X28" s="230">
        <f>_xlfn.IFNA(FedPersonnel11[[#This Row],[Column28]]*VLOOKUP(FedPersonnel11[[#This Row],[Column2]], FringeRates6[#All], 2, FALSE), 0)</f>
        <v>0</v>
      </c>
      <c r="Y28" s="228">
        <f>'Cost Share'!$T28*(1+'Cost Share'!$E28)</f>
        <v>0</v>
      </c>
      <c r="Z28" s="176"/>
      <c r="AA28" s="167">
        <f>IF(FedPersonnel11[[#This Row],[Column33]]&gt;0, FedPersonnel11[[#This Row],[Column33]]/INDEX('Month Lookup'!$B$22:$B$24, MATCH(FedPersonnel11[[#This Row],[Column46]], 'Month Lookup'!$A$22:$A$24, 0)), 0)</f>
        <v>0</v>
      </c>
      <c r="AB28" s="208">
        <f>ROUNDUP(FedPersonnel11[[#This Row],[Column32]]*FedPersonnel11[[#This Row],[Column34]], 0)</f>
        <v>0</v>
      </c>
      <c r="AC28" s="325">
        <f>_xlfn.IFNA(FedPersonnel11[[#This Row],[Column35]]*VLOOKUP(FedPersonnel11[[#This Row],[Column2]], FringeRates6[#All], 2, FALSE), 0)</f>
        <v>0</v>
      </c>
      <c r="AD28" s="307">
        <f>SUM(FedPersonnel11[[#This Row],[Column9]],FedPersonnel11[[#This Row],[Column10]],FedPersonnel11[[#This Row],[Column16]:[Column17]],FedPersonnel11[[#This Row],[Column23]:[Column24]],FedPersonnel11[[#This Row],[Column28]:[Column29]],FedPersonnel11[[#This Row],[Column35]:[Column36]])</f>
        <v>0</v>
      </c>
      <c r="AE28" s="330">
        <f>IF(FedPersonnel11[[#This Row],[Column8]]=FedPersonnel11[[#This Row],[Column15]], 1, 0)</f>
        <v>1</v>
      </c>
      <c r="AF28" s="329">
        <f>IF(FedPersonnel11[[#This Row],[Column15]]=FedPersonnel11[[#This Row],[Column22]], 1, 0)</f>
        <v>1</v>
      </c>
      <c r="AG28" s="329">
        <f>IF(FedPersonnel11[[#This Row],[Column22]]=FedPersonnel11[[#This Row],[Column27]], 1, 0)</f>
        <v>1</v>
      </c>
      <c r="AH28" s="329">
        <f>IF(FedPersonnel11[[#This Row],[Column27]]=FedPersonnel11[[#This Row],[Column34]], 1, 0)</f>
        <v>1</v>
      </c>
      <c r="AI28"/>
      <c r="AK28"/>
      <c r="AL28"/>
      <c r="AM28"/>
      <c r="AN28"/>
      <c r="AO28"/>
    </row>
    <row r="29" spans="1:42" ht="14.25">
      <c r="A29" s="186"/>
      <c r="B29" s="177"/>
      <c r="C29" s="177"/>
      <c r="D29" s="214"/>
      <c r="E29" s="178">
        <v>0</v>
      </c>
      <c r="F29" s="174"/>
      <c r="G29" s="167">
        <f>IF(FedPersonnel11[[#This Row],[Column5]]&gt;0, FedPersonnel11[[#This Row],[Column5]]/INDEX('Month Lookup'!$B$22:$B$24, MATCH(FedPersonnel11[[#This Row],[Column46]], 'Month Lookup'!$A$22:$A$24, 0)), 0)</f>
        <v>0</v>
      </c>
      <c r="H29" s="208">
        <f>ROUNDUP('Cost Share'!$D29*'Cost Share'!$G29, 0)</f>
        <v>0</v>
      </c>
      <c r="I29" s="208">
        <f>_xlfn.IFNA(FedPersonnel11[[#This Row],[Column9]]*VLOOKUP(FedPersonnel11[[#This Row],[Column2]], FringeRates6[#All], 2, FALSE), 0)</f>
        <v>0</v>
      </c>
      <c r="J29" s="218">
        <f>FedPersonnel11[[#This Row],[Column3]]*(1+FedPersonnel11[[#This Row],[Column4]])</f>
        <v>0</v>
      </c>
      <c r="K29" s="175"/>
      <c r="L29" s="167">
        <f>IF(FedPersonnel11[[#This Row],[Column12]]&gt;0, FedPersonnel11[[#This Row],[Column12]]/INDEX('Month Lookup'!$B$22:$B$24, MATCH(FedPersonnel11[[#This Row],[Column46]], 'Month Lookup'!$A$22:$A$24, 0)), 0)</f>
        <v>0</v>
      </c>
      <c r="M29" s="208">
        <f>ROUNDUP(FedPersonnel11[[#This Row],[Column11]]*FedPersonnel11[[#This Row],[Column15]], 0)</f>
        <v>0</v>
      </c>
      <c r="N29" s="208">
        <f>_xlfn.IFNA(FedPersonnel11[[#This Row],[Column16]]*VLOOKUP(FedPersonnel11[[#This Row],[Column2]], FringeRates6[#All], 2, FALSE), 0)</f>
        <v>0</v>
      </c>
      <c r="O29" s="218">
        <f>FedPersonnel11[[#This Row],[Column11]]*(1+FedPersonnel11[[#This Row],[Column4]])</f>
        <v>0</v>
      </c>
      <c r="P29" s="175"/>
      <c r="Q29" s="167">
        <f>IF(FedPersonnel11[[#This Row],[Column19]]&gt;0, FedPersonnel11[[#This Row],[Column19]]/INDEX('Month Lookup'!$B$22:$B$24, MATCH(FedPersonnel11[[#This Row],[Column46]], 'Month Lookup'!$A$22:$A$24, 0)), 0)</f>
        <v>0</v>
      </c>
      <c r="R29" s="208">
        <f>ROUNDUP(FedPersonnel11[[#This Row],[Column18]]*FedPersonnel11[[#This Row],[Column22]], 0)</f>
        <v>0</v>
      </c>
      <c r="S29" s="208">
        <f>_xlfn.IFNA(FedPersonnel11[[#This Row],[Column23]]*VLOOKUP(FedPersonnel11[[#This Row],[Column2]], FringeRates6[#All], 2, FALSE), 0)</f>
        <v>0</v>
      </c>
      <c r="T29" s="218">
        <f>FedPersonnel11[[#This Row],[Column18]]*(1+FedPersonnel11[[#This Row],[Column4]])</f>
        <v>0</v>
      </c>
      <c r="U29" s="175"/>
      <c r="V29" s="167">
        <f>IF(FedPersonnel11[[#This Row],[Column26]]&gt;0, FedPersonnel11[[#This Row],[Column26]]/INDEX('Month Lookup'!$B$22:$B$24, MATCH(FedPersonnel11[[#This Row],[Column46]], 'Month Lookup'!$A$22:$A$24, 0)), 0)</f>
        <v>0</v>
      </c>
      <c r="W29" s="208">
        <f>ROUNDUP(FedPersonnel11[[#This Row],[Column25]]*FedPersonnel11[[#This Row],[Column27]], 0)</f>
        <v>0</v>
      </c>
      <c r="X29" s="230">
        <f>_xlfn.IFNA(FedPersonnel11[[#This Row],[Column28]]*VLOOKUP(FedPersonnel11[[#This Row],[Column2]], FringeRates6[#All], 2, FALSE), 0)</f>
        <v>0</v>
      </c>
      <c r="Y29" s="228">
        <f>'Cost Share'!$T29*(1+'Cost Share'!$E29)</f>
        <v>0</v>
      </c>
      <c r="Z29" s="176"/>
      <c r="AA29" s="167">
        <f>IF(FedPersonnel11[[#This Row],[Column33]]&gt;0, FedPersonnel11[[#This Row],[Column33]]/INDEX('Month Lookup'!$B$22:$B$24, MATCH(FedPersonnel11[[#This Row],[Column46]], 'Month Lookup'!$A$22:$A$24, 0)), 0)</f>
        <v>0</v>
      </c>
      <c r="AB29" s="208">
        <f>ROUNDUP(FedPersonnel11[[#This Row],[Column32]]*FedPersonnel11[[#This Row],[Column34]], 0)</f>
        <v>0</v>
      </c>
      <c r="AC29" s="325">
        <f>_xlfn.IFNA(FedPersonnel11[[#This Row],[Column35]]*VLOOKUP(FedPersonnel11[[#This Row],[Column2]], FringeRates6[#All], 2, FALSE), 0)</f>
        <v>0</v>
      </c>
      <c r="AD29" s="307">
        <f>SUM(FedPersonnel11[[#This Row],[Column9]],FedPersonnel11[[#This Row],[Column10]],FedPersonnel11[[#This Row],[Column16]:[Column17]],FedPersonnel11[[#This Row],[Column23]:[Column24]],FedPersonnel11[[#This Row],[Column28]:[Column29]],FedPersonnel11[[#This Row],[Column35]:[Column36]])</f>
        <v>0</v>
      </c>
      <c r="AE29" s="330">
        <f>IF(FedPersonnel11[[#This Row],[Column8]]=FedPersonnel11[[#This Row],[Column15]], 1, 0)</f>
        <v>1</v>
      </c>
      <c r="AF29" s="329">
        <f>IF(FedPersonnel11[[#This Row],[Column15]]=FedPersonnel11[[#This Row],[Column22]], 1, 0)</f>
        <v>1</v>
      </c>
      <c r="AG29" s="329">
        <f>IF(FedPersonnel11[[#This Row],[Column22]]=FedPersonnel11[[#This Row],[Column27]], 1, 0)</f>
        <v>1</v>
      </c>
      <c r="AH29" s="329">
        <f>IF(FedPersonnel11[[#This Row],[Column27]]=FedPersonnel11[[#This Row],[Column34]], 1, 0)</f>
        <v>1</v>
      </c>
      <c r="AI29"/>
      <c r="AK29"/>
      <c r="AL29"/>
      <c r="AM29"/>
      <c r="AN29"/>
      <c r="AO29"/>
    </row>
    <row r="30" spans="1:42" ht="14.25">
      <c r="A30" s="186"/>
      <c r="B30" s="177"/>
      <c r="C30" s="177"/>
      <c r="D30" s="214"/>
      <c r="E30" s="178">
        <v>0</v>
      </c>
      <c r="F30" s="174"/>
      <c r="G30" s="167">
        <f>IF(FedPersonnel11[[#This Row],[Column5]]&gt;0, FedPersonnel11[[#This Row],[Column5]]/INDEX('Month Lookup'!$B$22:$B$24, MATCH(FedPersonnel11[[#This Row],[Column46]], 'Month Lookup'!$A$22:$A$24, 0)), 0)</f>
        <v>0</v>
      </c>
      <c r="H30" s="208">
        <f>ROUNDUP('Cost Share'!$D30*'Cost Share'!$G30, 0)</f>
        <v>0</v>
      </c>
      <c r="I30" s="208">
        <f>_xlfn.IFNA(FedPersonnel11[[#This Row],[Column9]]*VLOOKUP(FedPersonnel11[[#This Row],[Column2]], FringeRates6[#All], 2, FALSE), 0)</f>
        <v>0</v>
      </c>
      <c r="J30" s="218">
        <f>FedPersonnel11[[#This Row],[Column3]]*(1+FedPersonnel11[[#This Row],[Column4]])</f>
        <v>0</v>
      </c>
      <c r="K30" s="175"/>
      <c r="L30" s="167">
        <f>IF(FedPersonnel11[[#This Row],[Column12]]&gt;0, FedPersonnel11[[#This Row],[Column12]]/INDEX('Month Lookup'!$B$22:$B$24, MATCH(FedPersonnel11[[#This Row],[Column46]], 'Month Lookup'!$A$22:$A$24, 0)), 0)</f>
        <v>0</v>
      </c>
      <c r="M30" s="208">
        <f>ROUNDUP(FedPersonnel11[[#This Row],[Column11]]*FedPersonnel11[[#This Row],[Column15]], 0)</f>
        <v>0</v>
      </c>
      <c r="N30" s="208">
        <f>_xlfn.IFNA(FedPersonnel11[[#This Row],[Column16]]*VLOOKUP(FedPersonnel11[[#This Row],[Column2]], FringeRates6[#All], 2, FALSE), 0)</f>
        <v>0</v>
      </c>
      <c r="O30" s="218">
        <f>FedPersonnel11[[#This Row],[Column11]]*(1+FedPersonnel11[[#This Row],[Column4]])</f>
        <v>0</v>
      </c>
      <c r="P30" s="175"/>
      <c r="Q30" s="167">
        <f>IF(FedPersonnel11[[#This Row],[Column19]]&gt;0, FedPersonnel11[[#This Row],[Column19]]/INDEX('Month Lookup'!$B$22:$B$24, MATCH(FedPersonnel11[[#This Row],[Column46]], 'Month Lookup'!$A$22:$A$24, 0)), 0)</f>
        <v>0</v>
      </c>
      <c r="R30" s="208">
        <f>ROUNDUP(FedPersonnel11[[#This Row],[Column18]]*FedPersonnel11[[#This Row],[Column22]], 0)</f>
        <v>0</v>
      </c>
      <c r="S30" s="208">
        <f>_xlfn.IFNA(FedPersonnel11[[#This Row],[Column23]]*VLOOKUP(FedPersonnel11[[#This Row],[Column2]], FringeRates6[#All], 2, FALSE), 0)</f>
        <v>0</v>
      </c>
      <c r="T30" s="218">
        <f>FedPersonnel11[[#This Row],[Column18]]*(1+FedPersonnel11[[#This Row],[Column4]])</f>
        <v>0</v>
      </c>
      <c r="U30" s="175"/>
      <c r="V30" s="167">
        <f>IF(FedPersonnel11[[#This Row],[Column26]]&gt;0, FedPersonnel11[[#This Row],[Column26]]/INDEX('Month Lookup'!$B$22:$B$24, MATCH(FedPersonnel11[[#This Row],[Column46]], 'Month Lookup'!$A$22:$A$24, 0)), 0)</f>
        <v>0</v>
      </c>
      <c r="W30" s="208">
        <f>ROUNDUP(FedPersonnel11[[#This Row],[Column25]]*FedPersonnel11[[#This Row],[Column27]], 0)</f>
        <v>0</v>
      </c>
      <c r="X30" s="230">
        <f>_xlfn.IFNA(FedPersonnel11[[#This Row],[Column28]]*VLOOKUP(FedPersonnel11[[#This Row],[Column2]], FringeRates6[#All], 2, FALSE), 0)</f>
        <v>0</v>
      </c>
      <c r="Y30" s="228">
        <f>'Cost Share'!$T30*(1+'Cost Share'!$E30)</f>
        <v>0</v>
      </c>
      <c r="Z30" s="176"/>
      <c r="AA30" s="167">
        <f>IF(FedPersonnel11[[#This Row],[Column33]]&gt;0, FedPersonnel11[[#This Row],[Column33]]/INDEX('Month Lookup'!$B$22:$B$24, MATCH(FedPersonnel11[[#This Row],[Column46]], 'Month Lookup'!$A$22:$A$24, 0)), 0)</f>
        <v>0</v>
      </c>
      <c r="AB30" s="208">
        <f>ROUNDUP(FedPersonnel11[[#This Row],[Column32]]*FedPersonnel11[[#This Row],[Column34]], 0)</f>
        <v>0</v>
      </c>
      <c r="AC30" s="325">
        <f>_xlfn.IFNA(FedPersonnel11[[#This Row],[Column35]]*VLOOKUP(FedPersonnel11[[#This Row],[Column2]], FringeRates6[#All], 2, FALSE), 0)</f>
        <v>0</v>
      </c>
      <c r="AD30" s="307">
        <f>SUM(FedPersonnel11[[#This Row],[Column9]],FedPersonnel11[[#This Row],[Column10]],FedPersonnel11[[#This Row],[Column16]:[Column17]],FedPersonnel11[[#This Row],[Column23]:[Column24]],FedPersonnel11[[#This Row],[Column28]:[Column29]],FedPersonnel11[[#This Row],[Column35]:[Column36]])</f>
        <v>0</v>
      </c>
      <c r="AE30" s="330">
        <f>IF(FedPersonnel11[[#This Row],[Column8]]=FedPersonnel11[[#This Row],[Column15]], 1, 0)</f>
        <v>1</v>
      </c>
      <c r="AF30" s="329">
        <f>IF(FedPersonnel11[[#This Row],[Column15]]=FedPersonnel11[[#This Row],[Column22]], 1, 0)</f>
        <v>1</v>
      </c>
      <c r="AG30" s="329">
        <f>IF(FedPersonnel11[[#This Row],[Column22]]=FedPersonnel11[[#This Row],[Column27]], 1, 0)</f>
        <v>1</v>
      </c>
      <c r="AH30" s="329">
        <f>IF(FedPersonnel11[[#This Row],[Column27]]=FedPersonnel11[[#This Row],[Column34]], 1, 0)</f>
        <v>1</v>
      </c>
      <c r="AI30"/>
      <c r="AK30"/>
      <c r="AL30"/>
      <c r="AM30"/>
      <c r="AN30"/>
      <c r="AO30"/>
    </row>
    <row r="31" spans="1:42" ht="14.25">
      <c r="A31" s="186"/>
      <c r="B31" s="177"/>
      <c r="C31" s="177"/>
      <c r="D31" s="214"/>
      <c r="E31" s="178">
        <v>0</v>
      </c>
      <c r="F31" s="174"/>
      <c r="G31" s="167">
        <f>IF(FedPersonnel11[[#This Row],[Column5]]&gt;0, FedPersonnel11[[#This Row],[Column5]]/INDEX('Month Lookup'!$B$22:$B$24, MATCH(FedPersonnel11[[#This Row],[Column46]], 'Month Lookup'!$A$22:$A$24, 0)), 0)</f>
        <v>0</v>
      </c>
      <c r="H31" s="208">
        <f>ROUNDUP('Cost Share'!$D31*'Cost Share'!$G31, 0)</f>
        <v>0</v>
      </c>
      <c r="I31" s="208">
        <f>_xlfn.IFNA(FedPersonnel11[[#This Row],[Column9]]*VLOOKUP(FedPersonnel11[[#This Row],[Column2]], FringeRates6[#All], 2, FALSE), 0)</f>
        <v>0</v>
      </c>
      <c r="J31" s="218">
        <f>FedPersonnel11[[#This Row],[Column3]]*(1+FedPersonnel11[[#This Row],[Column4]])</f>
        <v>0</v>
      </c>
      <c r="K31" s="175"/>
      <c r="L31" s="167">
        <f>IF(FedPersonnel11[[#This Row],[Column12]]&gt;0, FedPersonnel11[[#This Row],[Column12]]/INDEX('Month Lookup'!$B$22:$B$24, MATCH(FedPersonnel11[[#This Row],[Column46]], 'Month Lookup'!$A$22:$A$24, 0)), 0)</f>
        <v>0</v>
      </c>
      <c r="M31" s="208">
        <f>ROUNDUP(FedPersonnel11[[#This Row],[Column11]]*FedPersonnel11[[#This Row],[Column15]], 0)</f>
        <v>0</v>
      </c>
      <c r="N31" s="208">
        <f>_xlfn.IFNA(FedPersonnel11[[#This Row],[Column16]]*VLOOKUP(FedPersonnel11[[#This Row],[Column2]], FringeRates6[#All], 2, FALSE), 0)</f>
        <v>0</v>
      </c>
      <c r="O31" s="218">
        <f>FedPersonnel11[[#This Row],[Column11]]*(1+FedPersonnel11[[#This Row],[Column4]])</f>
        <v>0</v>
      </c>
      <c r="P31" s="175"/>
      <c r="Q31" s="167">
        <f>IF(FedPersonnel11[[#This Row],[Column19]]&gt;0, FedPersonnel11[[#This Row],[Column19]]/INDEX('Month Lookup'!$B$22:$B$24, MATCH(FedPersonnel11[[#This Row],[Column46]], 'Month Lookup'!$A$22:$A$24, 0)), 0)</f>
        <v>0</v>
      </c>
      <c r="R31" s="208">
        <f>ROUNDUP(FedPersonnel11[[#This Row],[Column18]]*FedPersonnel11[[#This Row],[Column22]], 0)</f>
        <v>0</v>
      </c>
      <c r="S31" s="208">
        <f>_xlfn.IFNA(FedPersonnel11[[#This Row],[Column23]]*VLOOKUP(FedPersonnel11[[#This Row],[Column2]], FringeRates6[#All], 2, FALSE), 0)</f>
        <v>0</v>
      </c>
      <c r="T31" s="218">
        <f>FedPersonnel11[[#This Row],[Column18]]*(1+FedPersonnel11[[#This Row],[Column4]])</f>
        <v>0</v>
      </c>
      <c r="U31" s="175"/>
      <c r="V31" s="167">
        <f>IF(FedPersonnel11[[#This Row],[Column26]]&gt;0, FedPersonnel11[[#This Row],[Column26]]/INDEX('Month Lookup'!$B$22:$B$24, MATCH(FedPersonnel11[[#This Row],[Column46]], 'Month Lookup'!$A$22:$A$24, 0)), 0)</f>
        <v>0</v>
      </c>
      <c r="W31" s="208">
        <f>ROUNDUP(FedPersonnel11[[#This Row],[Column25]]*FedPersonnel11[[#This Row],[Column27]], 0)</f>
        <v>0</v>
      </c>
      <c r="X31" s="230">
        <f>_xlfn.IFNA(FedPersonnel11[[#This Row],[Column28]]*VLOOKUP(FedPersonnel11[[#This Row],[Column2]], FringeRates6[#All], 2, FALSE), 0)</f>
        <v>0</v>
      </c>
      <c r="Y31" s="228">
        <f>'Cost Share'!$T31*(1+'Cost Share'!$E31)</f>
        <v>0</v>
      </c>
      <c r="Z31" s="176"/>
      <c r="AA31" s="167">
        <f>IF(FedPersonnel11[[#This Row],[Column33]]&gt;0, FedPersonnel11[[#This Row],[Column33]]/INDEX('Month Lookup'!$B$22:$B$24, MATCH(FedPersonnel11[[#This Row],[Column46]], 'Month Lookup'!$A$22:$A$24, 0)), 0)</f>
        <v>0</v>
      </c>
      <c r="AB31" s="208">
        <f>ROUNDUP(FedPersonnel11[[#This Row],[Column32]]*FedPersonnel11[[#This Row],[Column34]], 0)</f>
        <v>0</v>
      </c>
      <c r="AC31" s="325">
        <f>_xlfn.IFNA(FedPersonnel11[[#This Row],[Column35]]*VLOOKUP(FedPersonnel11[[#This Row],[Column2]], FringeRates6[#All], 2, FALSE), 0)</f>
        <v>0</v>
      </c>
      <c r="AD31" s="307">
        <f>SUM(FedPersonnel11[[#This Row],[Column9]],FedPersonnel11[[#This Row],[Column10]],FedPersonnel11[[#This Row],[Column16]:[Column17]],FedPersonnel11[[#This Row],[Column23]:[Column24]],FedPersonnel11[[#This Row],[Column28]:[Column29]],FedPersonnel11[[#This Row],[Column35]:[Column36]])</f>
        <v>0</v>
      </c>
      <c r="AE31" s="330">
        <f>IF(FedPersonnel11[[#This Row],[Column8]]=FedPersonnel11[[#This Row],[Column15]], 1, 0)</f>
        <v>1</v>
      </c>
      <c r="AF31" s="329">
        <f>IF(FedPersonnel11[[#This Row],[Column15]]=FedPersonnel11[[#This Row],[Column22]], 1, 0)</f>
        <v>1</v>
      </c>
      <c r="AG31" s="329">
        <f>IF(FedPersonnel11[[#This Row],[Column22]]=FedPersonnel11[[#This Row],[Column27]], 1, 0)</f>
        <v>1</v>
      </c>
      <c r="AH31" s="329">
        <f>IF(FedPersonnel11[[#This Row],[Column27]]=FedPersonnel11[[#This Row],[Column34]], 1, 0)</f>
        <v>1</v>
      </c>
      <c r="AI31"/>
      <c r="AK31"/>
      <c r="AL31"/>
      <c r="AM31"/>
      <c r="AN31"/>
      <c r="AO31"/>
    </row>
    <row r="32" spans="1:42" ht="14.25">
      <c r="A32" s="186"/>
      <c r="B32" s="177"/>
      <c r="C32" s="177"/>
      <c r="D32" s="214"/>
      <c r="E32" s="178">
        <v>0</v>
      </c>
      <c r="F32" s="174"/>
      <c r="G32" s="167">
        <f>IF(FedPersonnel11[[#This Row],[Column5]]&gt;0, FedPersonnel11[[#This Row],[Column5]]/INDEX('Month Lookup'!$B$22:$B$24, MATCH(FedPersonnel11[[#This Row],[Column46]], 'Month Lookup'!$A$22:$A$24, 0)), 0)</f>
        <v>0</v>
      </c>
      <c r="H32" s="208">
        <f>ROUNDUP('Cost Share'!$D32*'Cost Share'!$G32, 0)</f>
        <v>0</v>
      </c>
      <c r="I32" s="208">
        <f>_xlfn.IFNA(FedPersonnel11[[#This Row],[Column9]]*VLOOKUP(FedPersonnel11[[#This Row],[Column2]], FringeRates6[#All], 2, FALSE), 0)</f>
        <v>0</v>
      </c>
      <c r="J32" s="218">
        <f>FedPersonnel11[[#This Row],[Column3]]*(1+FedPersonnel11[[#This Row],[Column4]])</f>
        <v>0</v>
      </c>
      <c r="K32" s="175"/>
      <c r="L32" s="167">
        <f>IF(FedPersonnel11[[#This Row],[Column12]]&gt;0, FedPersonnel11[[#This Row],[Column12]]/INDEX('Month Lookup'!$B$22:$B$24, MATCH(FedPersonnel11[[#This Row],[Column46]], 'Month Lookup'!$A$22:$A$24, 0)), 0)</f>
        <v>0</v>
      </c>
      <c r="M32" s="208">
        <f>ROUNDUP(FedPersonnel11[[#This Row],[Column11]]*FedPersonnel11[[#This Row],[Column15]], 0)</f>
        <v>0</v>
      </c>
      <c r="N32" s="208">
        <f>_xlfn.IFNA(FedPersonnel11[[#This Row],[Column16]]*VLOOKUP(FedPersonnel11[[#This Row],[Column2]], FringeRates6[#All], 2, FALSE), 0)</f>
        <v>0</v>
      </c>
      <c r="O32" s="218">
        <f>FedPersonnel11[[#This Row],[Column11]]*(1+FedPersonnel11[[#This Row],[Column4]])</f>
        <v>0</v>
      </c>
      <c r="P32" s="175"/>
      <c r="Q32" s="167">
        <f>IF(FedPersonnel11[[#This Row],[Column19]]&gt;0, FedPersonnel11[[#This Row],[Column19]]/INDEX('Month Lookup'!$B$22:$B$24, MATCH(FedPersonnel11[[#This Row],[Column46]], 'Month Lookup'!$A$22:$A$24, 0)), 0)</f>
        <v>0</v>
      </c>
      <c r="R32" s="208">
        <f>ROUNDUP(FedPersonnel11[[#This Row],[Column18]]*FedPersonnel11[[#This Row],[Column22]], 0)</f>
        <v>0</v>
      </c>
      <c r="S32" s="208">
        <f>_xlfn.IFNA(FedPersonnel11[[#This Row],[Column23]]*VLOOKUP(FedPersonnel11[[#This Row],[Column2]], FringeRates6[#All], 2, FALSE), 0)</f>
        <v>0</v>
      </c>
      <c r="T32" s="218">
        <f>FedPersonnel11[[#This Row],[Column18]]*(1+FedPersonnel11[[#This Row],[Column4]])</f>
        <v>0</v>
      </c>
      <c r="U32" s="175"/>
      <c r="V32" s="167">
        <f>IF(FedPersonnel11[[#This Row],[Column26]]&gt;0, FedPersonnel11[[#This Row],[Column26]]/INDEX('Month Lookup'!$B$22:$B$24, MATCH(FedPersonnel11[[#This Row],[Column46]], 'Month Lookup'!$A$22:$A$24, 0)), 0)</f>
        <v>0</v>
      </c>
      <c r="W32" s="208">
        <f>ROUNDUP(FedPersonnel11[[#This Row],[Column25]]*FedPersonnel11[[#This Row],[Column27]], 0)</f>
        <v>0</v>
      </c>
      <c r="X32" s="230">
        <f>_xlfn.IFNA(FedPersonnel11[[#This Row],[Column28]]*VLOOKUP(FedPersonnel11[[#This Row],[Column2]], FringeRates6[#All], 2, FALSE), 0)</f>
        <v>0</v>
      </c>
      <c r="Y32" s="228">
        <f>'Cost Share'!$T32*(1+'Cost Share'!$E32)</f>
        <v>0</v>
      </c>
      <c r="Z32" s="176"/>
      <c r="AA32" s="167">
        <f>IF(FedPersonnel11[[#This Row],[Column33]]&gt;0, FedPersonnel11[[#This Row],[Column33]]/INDEX('Month Lookup'!$B$22:$B$24, MATCH(FedPersonnel11[[#This Row],[Column46]], 'Month Lookup'!$A$22:$A$24, 0)), 0)</f>
        <v>0</v>
      </c>
      <c r="AB32" s="208">
        <f>ROUNDUP(FedPersonnel11[[#This Row],[Column32]]*FedPersonnel11[[#This Row],[Column34]], 0)</f>
        <v>0</v>
      </c>
      <c r="AC32" s="325">
        <f>_xlfn.IFNA(FedPersonnel11[[#This Row],[Column35]]*VLOOKUP(FedPersonnel11[[#This Row],[Column2]], FringeRates6[#All], 2, FALSE), 0)</f>
        <v>0</v>
      </c>
      <c r="AD32" s="307">
        <f>SUM(FedPersonnel11[[#This Row],[Column9]],FedPersonnel11[[#This Row],[Column10]],FedPersonnel11[[#This Row],[Column16]:[Column17]],FedPersonnel11[[#This Row],[Column23]:[Column24]],FedPersonnel11[[#This Row],[Column28]:[Column29]],FedPersonnel11[[#This Row],[Column35]:[Column36]])</f>
        <v>0</v>
      </c>
      <c r="AE32" s="328">
        <f>IF(FedPersonnel11[[#This Row],[Column8]]=FedPersonnel11[[#This Row],[Column15]], 1, 0)</f>
        <v>1</v>
      </c>
      <c r="AF32" s="329">
        <f>IF(FedPersonnel11[[#This Row],[Column15]]=FedPersonnel11[[#This Row],[Column22]], 1, 0)</f>
        <v>1</v>
      </c>
      <c r="AG32" s="329">
        <f>IF(FedPersonnel11[[#This Row],[Column22]]=FedPersonnel11[[#This Row],[Column27]], 1, 0)</f>
        <v>1</v>
      </c>
      <c r="AH32" s="329">
        <f>IF(FedPersonnel11[[#This Row],[Column27]]=FedPersonnel11[[#This Row],[Column34]], 1, 0)</f>
        <v>1</v>
      </c>
      <c r="AI32"/>
      <c r="AK32"/>
      <c r="AL32"/>
      <c r="AM32"/>
      <c r="AN32"/>
      <c r="AO32"/>
    </row>
    <row r="33" spans="1:48" ht="14.25">
      <c r="A33" s="186"/>
      <c r="B33" s="177"/>
      <c r="C33" s="177"/>
      <c r="D33" s="214"/>
      <c r="E33" s="178">
        <v>0</v>
      </c>
      <c r="F33" s="174"/>
      <c r="G33" s="167">
        <f>IF(FedPersonnel11[[#This Row],[Column5]]&gt;0, FedPersonnel11[[#This Row],[Column5]]/INDEX('Month Lookup'!$B$22:$B$24, MATCH(FedPersonnel11[[#This Row],[Column46]], 'Month Lookup'!$A$22:$A$24, 0)), 0)</f>
        <v>0</v>
      </c>
      <c r="H33" s="208">
        <f>ROUNDUP('Cost Share'!$D33*'Cost Share'!$G33, 0)</f>
        <v>0</v>
      </c>
      <c r="I33" s="208">
        <f>_xlfn.IFNA(FedPersonnel11[[#This Row],[Column9]]*VLOOKUP(FedPersonnel11[[#This Row],[Column2]], FringeRates6[#All], 2, FALSE), 0)</f>
        <v>0</v>
      </c>
      <c r="J33" s="218">
        <f>FedPersonnel11[[#This Row],[Column3]]*(1+FedPersonnel11[[#This Row],[Column4]])</f>
        <v>0</v>
      </c>
      <c r="K33" s="175"/>
      <c r="L33" s="167">
        <f>IF(FedPersonnel11[[#This Row],[Column12]]&gt;0, FedPersonnel11[[#This Row],[Column12]]/INDEX('Month Lookup'!$B$22:$B$24, MATCH(FedPersonnel11[[#This Row],[Column46]], 'Month Lookup'!$A$22:$A$24, 0)), 0)</f>
        <v>0</v>
      </c>
      <c r="M33" s="208">
        <f>ROUNDUP(FedPersonnel11[[#This Row],[Column11]]*FedPersonnel11[[#This Row],[Column15]], 0)</f>
        <v>0</v>
      </c>
      <c r="N33" s="208">
        <f>_xlfn.IFNA(FedPersonnel11[[#This Row],[Column16]]*VLOOKUP(FedPersonnel11[[#This Row],[Column2]], FringeRates6[#All], 2, FALSE), 0)</f>
        <v>0</v>
      </c>
      <c r="O33" s="218">
        <f>FedPersonnel11[[#This Row],[Column11]]*(1+FedPersonnel11[[#This Row],[Column4]])</f>
        <v>0</v>
      </c>
      <c r="P33" s="175"/>
      <c r="Q33" s="167">
        <f>IF(FedPersonnel11[[#This Row],[Column19]]&gt;0, FedPersonnel11[[#This Row],[Column19]]/INDEX('Month Lookup'!$B$22:$B$24, MATCH(FedPersonnel11[[#This Row],[Column46]], 'Month Lookup'!$A$22:$A$24, 0)), 0)</f>
        <v>0</v>
      </c>
      <c r="R33" s="208">
        <f>ROUNDUP(FedPersonnel11[[#This Row],[Column18]]*FedPersonnel11[[#This Row],[Column22]], 0)</f>
        <v>0</v>
      </c>
      <c r="S33" s="208">
        <f>_xlfn.IFNA(FedPersonnel11[[#This Row],[Column23]]*VLOOKUP(FedPersonnel11[[#This Row],[Column2]], FringeRates6[#All], 2, FALSE), 0)</f>
        <v>0</v>
      </c>
      <c r="T33" s="218">
        <f>FedPersonnel11[[#This Row],[Column18]]*(1+FedPersonnel11[[#This Row],[Column4]])</f>
        <v>0</v>
      </c>
      <c r="U33" s="175"/>
      <c r="V33" s="167">
        <f>IF(FedPersonnel11[[#This Row],[Column26]]&gt;0, FedPersonnel11[[#This Row],[Column26]]/INDEX('Month Lookup'!$B$22:$B$24, MATCH(FedPersonnel11[[#This Row],[Column46]], 'Month Lookup'!$A$22:$A$24, 0)), 0)</f>
        <v>0</v>
      </c>
      <c r="W33" s="208">
        <f>ROUNDUP(FedPersonnel11[[#This Row],[Column25]]*FedPersonnel11[[#This Row],[Column27]], 0)</f>
        <v>0</v>
      </c>
      <c r="X33" s="230">
        <f>_xlfn.IFNA(FedPersonnel11[[#This Row],[Column28]]*VLOOKUP(FedPersonnel11[[#This Row],[Column2]], FringeRates6[#All], 2, FALSE), 0)</f>
        <v>0</v>
      </c>
      <c r="Y33" s="228">
        <f>'Cost Share'!$T33*(1+'Cost Share'!$E33)</f>
        <v>0</v>
      </c>
      <c r="Z33" s="176"/>
      <c r="AA33" s="167">
        <f>IF(FedPersonnel11[[#This Row],[Column33]]&gt;0, FedPersonnel11[[#This Row],[Column33]]/INDEX('Month Lookup'!$B$22:$B$24, MATCH(FedPersonnel11[[#This Row],[Column46]], 'Month Lookup'!$A$22:$A$24, 0)), 0)</f>
        <v>0</v>
      </c>
      <c r="AB33" s="208">
        <f>ROUNDUP(FedPersonnel11[[#This Row],[Column32]]*FedPersonnel11[[#This Row],[Column34]], 0)</f>
        <v>0</v>
      </c>
      <c r="AC33" s="325">
        <f>_xlfn.IFNA(FedPersonnel11[[#This Row],[Column35]]*VLOOKUP(FedPersonnel11[[#This Row],[Column2]], FringeRates6[#All], 2, FALSE), 0)</f>
        <v>0</v>
      </c>
      <c r="AD33" s="307">
        <f>SUM(FedPersonnel11[[#This Row],[Column9]],FedPersonnel11[[#This Row],[Column10]],FedPersonnel11[[#This Row],[Column16]:[Column17]],FedPersonnel11[[#This Row],[Column23]:[Column24]],FedPersonnel11[[#This Row],[Column28]:[Column29]],FedPersonnel11[[#This Row],[Column35]:[Column36]])</f>
        <v>0</v>
      </c>
      <c r="AE33" s="330">
        <f>IF(FedPersonnel11[[#This Row],[Column8]]=FedPersonnel11[[#This Row],[Column15]], 1, 0)</f>
        <v>1</v>
      </c>
      <c r="AF33" s="329">
        <f>IF(FedPersonnel11[[#This Row],[Column15]]=FedPersonnel11[[#This Row],[Column22]], 1, 0)</f>
        <v>1</v>
      </c>
      <c r="AG33" s="329">
        <f>IF(FedPersonnel11[[#This Row],[Column22]]=FedPersonnel11[[#This Row],[Column27]], 1, 0)</f>
        <v>1</v>
      </c>
      <c r="AH33" s="329">
        <f>IF(FedPersonnel11[[#This Row],[Column27]]=FedPersonnel11[[#This Row],[Column34]], 1, 0)</f>
        <v>1</v>
      </c>
      <c r="AI33"/>
      <c r="AK33"/>
      <c r="AL33"/>
      <c r="AM33"/>
      <c r="AN33"/>
      <c r="AO33"/>
    </row>
    <row r="34" spans="1:48" ht="14.25">
      <c r="A34" s="187"/>
      <c r="B34" s="177"/>
      <c r="C34" s="177"/>
      <c r="D34" s="214"/>
      <c r="E34" s="178">
        <v>0</v>
      </c>
      <c r="F34" s="174"/>
      <c r="G34" s="167">
        <f>IF(FedPersonnel11[[#This Row],[Column5]]&gt;0, FedPersonnel11[[#This Row],[Column5]]/INDEX('Month Lookup'!$B$22:$B$24, MATCH(FedPersonnel11[[#This Row],[Column46]], 'Month Lookup'!$A$22:$A$24, 0)), 0)</f>
        <v>0</v>
      </c>
      <c r="H34" s="208">
        <f>ROUNDUP('Cost Share'!$D34*'Cost Share'!$G34, 0)</f>
        <v>0</v>
      </c>
      <c r="I34" s="208">
        <f>_xlfn.IFNA(FedPersonnel11[[#This Row],[Column9]]*VLOOKUP(FedPersonnel11[[#This Row],[Column2]], FringeRates6[#All], 2, FALSE), 0)</f>
        <v>0</v>
      </c>
      <c r="J34" s="218">
        <f>FedPersonnel11[[#This Row],[Column3]]*(1+FedPersonnel11[[#This Row],[Column4]])</f>
        <v>0</v>
      </c>
      <c r="K34" s="175"/>
      <c r="L34" s="167">
        <f>IF(FedPersonnel11[[#This Row],[Column12]]&gt;0, FedPersonnel11[[#This Row],[Column12]]/INDEX('Month Lookup'!$B$22:$B$24, MATCH(FedPersonnel11[[#This Row],[Column46]], 'Month Lookup'!$A$22:$A$24, 0)), 0)</f>
        <v>0</v>
      </c>
      <c r="M34" s="208">
        <f>ROUNDUP(FedPersonnel11[[#This Row],[Column11]]*FedPersonnel11[[#This Row],[Column15]], 0)</f>
        <v>0</v>
      </c>
      <c r="N34" s="208">
        <f>_xlfn.IFNA(FedPersonnel11[[#This Row],[Column16]]*VLOOKUP(FedPersonnel11[[#This Row],[Column2]], FringeRates6[#All], 2, FALSE), 0)</f>
        <v>0</v>
      </c>
      <c r="O34" s="218">
        <f>FedPersonnel11[[#This Row],[Column11]]*(1+FedPersonnel11[[#This Row],[Column4]])</f>
        <v>0</v>
      </c>
      <c r="P34" s="175"/>
      <c r="Q34" s="167">
        <f>IF(FedPersonnel11[[#This Row],[Column19]]&gt;0, FedPersonnel11[[#This Row],[Column19]]/INDEX('Month Lookup'!$B$22:$B$24, MATCH(FedPersonnel11[[#This Row],[Column46]], 'Month Lookup'!$A$22:$A$24, 0)), 0)</f>
        <v>0</v>
      </c>
      <c r="R34" s="208">
        <f>ROUNDUP(FedPersonnel11[[#This Row],[Column18]]*FedPersonnel11[[#This Row],[Column22]], 0)</f>
        <v>0</v>
      </c>
      <c r="S34" s="208">
        <f>_xlfn.IFNA(FedPersonnel11[[#This Row],[Column23]]*VLOOKUP(FedPersonnel11[[#This Row],[Column2]], FringeRates6[#All], 2, FALSE), 0)</f>
        <v>0</v>
      </c>
      <c r="T34" s="218">
        <f>FedPersonnel11[[#This Row],[Column18]]*(1+FedPersonnel11[[#This Row],[Column4]])</f>
        <v>0</v>
      </c>
      <c r="U34" s="175"/>
      <c r="V34" s="167">
        <f>IF(FedPersonnel11[[#This Row],[Column26]]&gt;0, FedPersonnel11[[#This Row],[Column26]]/INDEX('Month Lookup'!$B$22:$B$24, MATCH(FedPersonnel11[[#This Row],[Column46]], 'Month Lookup'!$A$22:$A$24, 0)), 0)</f>
        <v>0</v>
      </c>
      <c r="W34" s="208">
        <f>ROUNDUP(FedPersonnel11[[#This Row],[Column25]]*FedPersonnel11[[#This Row],[Column27]], 0)</f>
        <v>0</v>
      </c>
      <c r="X34" s="230">
        <f>_xlfn.IFNA(FedPersonnel11[[#This Row],[Column28]]*VLOOKUP(FedPersonnel11[[#This Row],[Column2]], FringeRates6[#All], 2, FALSE), 0)</f>
        <v>0</v>
      </c>
      <c r="Y34" s="228">
        <f>'Cost Share'!$T34*(1+'Cost Share'!$E34)</f>
        <v>0</v>
      </c>
      <c r="Z34" s="176"/>
      <c r="AA34" s="167">
        <f>IF(FedPersonnel11[[#This Row],[Column33]]&gt;0, FedPersonnel11[[#This Row],[Column33]]/INDEX('Month Lookup'!$B$22:$B$24, MATCH(FedPersonnel11[[#This Row],[Column46]], 'Month Lookup'!$A$22:$A$24, 0)), 0)</f>
        <v>0</v>
      </c>
      <c r="AB34" s="208">
        <f>ROUNDUP(FedPersonnel11[[#This Row],[Column32]]*FedPersonnel11[[#This Row],[Column34]], 0)</f>
        <v>0</v>
      </c>
      <c r="AC34" s="325">
        <f>_xlfn.IFNA(FedPersonnel11[[#This Row],[Column35]]*VLOOKUP(FedPersonnel11[[#This Row],[Column2]], FringeRates6[#All], 2, FALSE), 0)</f>
        <v>0</v>
      </c>
      <c r="AD34" s="307">
        <f>SUM(FedPersonnel11[[#This Row],[Column9]],FedPersonnel11[[#This Row],[Column10]],FedPersonnel11[[#This Row],[Column16]:[Column17]],FedPersonnel11[[#This Row],[Column23]:[Column24]],FedPersonnel11[[#This Row],[Column28]:[Column29]],FedPersonnel11[[#This Row],[Column35]:[Column36]])</f>
        <v>0</v>
      </c>
      <c r="AE34" s="328">
        <f>IF(FedPersonnel11[[#This Row],[Column8]]=FedPersonnel11[[#This Row],[Column15]], 1, 0)</f>
        <v>1</v>
      </c>
      <c r="AF34" s="329">
        <f>IF(FedPersonnel11[[#This Row],[Column15]]=FedPersonnel11[[#This Row],[Column22]], 1, 0)</f>
        <v>1</v>
      </c>
      <c r="AG34" s="329">
        <f>IF(FedPersonnel11[[#This Row],[Column22]]=FedPersonnel11[[#This Row],[Column27]], 1, 0)</f>
        <v>1</v>
      </c>
      <c r="AH34" s="329">
        <f>IF(FedPersonnel11[[#This Row],[Column27]]=FedPersonnel11[[#This Row],[Column34]], 1, 0)</f>
        <v>1</v>
      </c>
      <c r="AI34"/>
      <c r="AK34"/>
      <c r="AL34"/>
      <c r="AM34"/>
      <c r="AN34"/>
      <c r="AO34"/>
    </row>
    <row r="35" spans="1:48" ht="14.25">
      <c r="A35" s="186"/>
      <c r="B35" s="177"/>
      <c r="C35" s="177"/>
      <c r="D35" s="214"/>
      <c r="E35" s="178">
        <v>0</v>
      </c>
      <c r="F35" s="174"/>
      <c r="G35" s="167">
        <f>IF(FedPersonnel11[[#This Row],[Column5]]&gt;0, FedPersonnel11[[#This Row],[Column5]]/INDEX('Month Lookup'!$B$22:$B$24, MATCH(FedPersonnel11[[#This Row],[Column46]], 'Month Lookup'!$A$22:$A$24, 0)), 0)</f>
        <v>0</v>
      </c>
      <c r="H35" s="208">
        <f>ROUNDUP('Cost Share'!$D35*'Cost Share'!$G35, 0)</f>
        <v>0</v>
      </c>
      <c r="I35" s="208">
        <f>_xlfn.IFNA(FedPersonnel11[[#This Row],[Column9]]*VLOOKUP(FedPersonnel11[[#This Row],[Column2]], FringeRates6[#All], 2, FALSE), 0)</f>
        <v>0</v>
      </c>
      <c r="J35" s="218">
        <f>FedPersonnel11[[#This Row],[Column3]]*(1+FedPersonnel11[[#This Row],[Column4]])</f>
        <v>0</v>
      </c>
      <c r="K35" s="175"/>
      <c r="L35" s="167">
        <f>IF(FedPersonnel11[[#This Row],[Column12]]&gt;0, FedPersonnel11[[#This Row],[Column12]]/INDEX('Month Lookup'!$B$22:$B$24, MATCH(FedPersonnel11[[#This Row],[Column46]], 'Month Lookup'!$A$22:$A$24, 0)), 0)</f>
        <v>0</v>
      </c>
      <c r="M35" s="208">
        <f>ROUNDUP(FedPersonnel11[[#This Row],[Column11]]*FedPersonnel11[[#This Row],[Column15]], 0)</f>
        <v>0</v>
      </c>
      <c r="N35" s="208">
        <f>_xlfn.IFNA(FedPersonnel11[[#This Row],[Column16]]*VLOOKUP(FedPersonnel11[[#This Row],[Column2]], FringeRates6[#All], 2, FALSE), 0)</f>
        <v>0</v>
      </c>
      <c r="O35" s="218">
        <f>FedPersonnel11[[#This Row],[Column11]]*(1+FedPersonnel11[[#This Row],[Column4]])</f>
        <v>0</v>
      </c>
      <c r="P35" s="175"/>
      <c r="Q35" s="167">
        <f>IF(FedPersonnel11[[#This Row],[Column19]]&gt;0, FedPersonnel11[[#This Row],[Column19]]/INDEX('Month Lookup'!$B$22:$B$24, MATCH(FedPersonnel11[[#This Row],[Column46]], 'Month Lookup'!$A$22:$A$24, 0)), 0)</f>
        <v>0</v>
      </c>
      <c r="R35" s="208">
        <f>ROUNDUP(FedPersonnel11[[#This Row],[Column18]]*FedPersonnel11[[#This Row],[Column22]], 0)</f>
        <v>0</v>
      </c>
      <c r="S35" s="208">
        <f>_xlfn.IFNA(FedPersonnel11[[#This Row],[Column23]]*VLOOKUP(FedPersonnel11[[#This Row],[Column2]], FringeRates6[#All], 2, FALSE), 0)</f>
        <v>0</v>
      </c>
      <c r="T35" s="218">
        <f>FedPersonnel11[[#This Row],[Column18]]*(1+FedPersonnel11[[#This Row],[Column4]])</f>
        <v>0</v>
      </c>
      <c r="U35" s="175"/>
      <c r="V35" s="167">
        <f>IF(FedPersonnel11[[#This Row],[Column26]]&gt;0, FedPersonnel11[[#This Row],[Column26]]/INDEX('Month Lookup'!$B$22:$B$24, MATCH(FedPersonnel11[[#This Row],[Column46]], 'Month Lookup'!$A$22:$A$24, 0)), 0)</f>
        <v>0</v>
      </c>
      <c r="W35" s="208">
        <f>ROUNDUP(FedPersonnel11[[#This Row],[Column25]]*FedPersonnel11[[#This Row],[Column27]], 0)</f>
        <v>0</v>
      </c>
      <c r="X35" s="230">
        <f>_xlfn.IFNA(FedPersonnel11[[#This Row],[Column28]]*VLOOKUP(FedPersonnel11[[#This Row],[Column2]], FringeRates6[#All], 2, FALSE), 0)</f>
        <v>0</v>
      </c>
      <c r="Y35" s="228">
        <f>'Cost Share'!$T35*(1+'Cost Share'!$E35)</f>
        <v>0</v>
      </c>
      <c r="Z35" s="176"/>
      <c r="AA35" s="167">
        <f>IF(FedPersonnel11[[#This Row],[Column33]]&gt;0, FedPersonnel11[[#This Row],[Column33]]/INDEX('Month Lookup'!$B$22:$B$24, MATCH(FedPersonnel11[[#This Row],[Column46]], 'Month Lookup'!$A$22:$A$24, 0)), 0)</f>
        <v>0</v>
      </c>
      <c r="AB35" s="208">
        <f>ROUNDUP(FedPersonnel11[[#This Row],[Column32]]*FedPersonnel11[[#This Row],[Column34]], 0)</f>
        <v>0</v>
      </c>
      <c r="AC35" s="325">
        <f>_xlfn.IFNA(FedPersonnel11[[#This Row],[Column35]]*VLOOKUP(FedPersonnel11[[#This Row],[Column2]], FringeRates6[#All], 2, FALSE), 0)</f>
        <v>0</v>
      </c>
      <c r="AD35" s="307">
        <f>SUM(FedPersonnel11[[#This Row],[Column9]],FedPersonnel11[[#This Row],[Column10]],FedPersonnel11[[#This Row],[Column16]:[Column17]],FedPersonnel11[[#This Row],[Column23]:[Column24]],FedPersonnel11[[#This Row],[Column28]:[Column29]],FedPersonnel11[[#This Row],[Column35]:[Column36]])</f>
        <v>0</v>
      </c>
      <c r="AE35" s="328">
        <f>IF(FedPersonnel11[[#This Row],[Column8]]=FedPersonnel11[[#This Row],[Column15]], 1, 0)</f>
        <v>1</v>
      </c>
      <c r="AF35" s="329">
        <f>IF(FedPersonnel11[[#This Row],[Column15]]=FedPersonnel11[[#This Row],[Column22]], 1, 0)</f>
        <v>1</v>
      </c>
      <c r="AG35" s="329">
        <f>IF(FedPersonnel11[[#This Row],[Column22]]=FedPersonnel11[[#This Row],[Column27]], 1, 0)</f>
        <v>1</v>
      </c>
      <c r="AH35" s="329">
        <f>IF(FedPersonnel11[[#This Row],[Column27]]=FedPersonnel11[[#This Row],[Column34]], 1, 0)</f>
        <v>1</v>
      </c>
      <c r="AI35"/>
      <c r="AK35"/>
      <c r="AL35"/>
      <c r="AM35"/>
      <c r="AN35"/>
      <c r="AO35"/>
    </row>
    <row r="36" spans="1:48" ht="14.25">
      <c r="A36" s="187"/>
      <c r="B36" s="177"/>
      <c r="C36" s="177"/>
      <c r="D36" s="214"/>
      <c r="E36" s="178">
        <v>0</v>
      </c>
      <c r="F36" s="174"/>
      <c r="G36" s="167">
        <f>IF(FedPersonnel11[[#This Row],[Column5]]&gt;0, FedPersonnel11[[#This Row],[Column5]]/INDEX('Month Lookup'!$B$22:$B$24, MATCH(FedPersonnel11[[#This Row],[Column46]], 'Month Lookup'!$A$22:$A$24, 0)), 0)</f>
        <v>0</v>
      </c>
      <c r="H36" s="208">
        <f>ROUNDUP('Cost Share'!$D36*'Cost Share'!$G36, 0)</f>
        <v>0</v>
      </c>
      <c r="I36" s="208">
        <f>_xlfn.IFNA(FedPersonnel11[[#This Row],[Column9]]*VLOOKUP(FedPersonnel11[[#This Row],[Column2]], FringeRates6[#All], 2, FALSE), 0)</f>
        <v>0</v>
      </c>
      <c r="J36" s="218">
        <f>FedPersonnel11[[#This Row],[Column3]]*(1+FedPersonnel11[[#This Row],[Column4]])</f>
        <v>0</v>
      </c>
      <c r="K36" s="175"/>
      <c r="L36" s="167">
        <f>IF(FedPersonnel11[[#This Row],[Column12]]&gt;0, FedPersonnel11[[#This Row],[Column12]]/INDEX('Month Lookup'!$B$22:$B$24, MATCH(FedPersonnel11[[#This Row],[Column46]], 'Month Lookup'!$A$22:$A$24, 0)), 0)</f>
        <v>0</v>
      </c>
      <c r="M36" s="208">
        <f>ROUNDUP(FedPersonnel11[[#This Row],[Column11]]*FedPersonnel11[[#This Row],[Column15]], 0)</f>
        <v>0</v>
      </c>
      <c r="N36" s="208">
        <f>_xlfn.IFNA(FedPersonnel11[[#This Row],[Column16]]*VLOOKUP(FedPersonnel11[[#This Row],[Column2]], FringeRates6[#All], 2, FALSE), 0)</f>
        <v>0</v>
      </c>
      <c r="O36" s="218">
        <f>FedPersonnel11[[#This Row],[Column11]]*(1+FedPersonnel11[[#This Row],[Column4]])</f>
        <v>0</v>
      </c>
      <c r="P36" s="175"/>
      <c r="Q36" s="167">
        <f>IF(FedPersonnel11[[#This Row],[Column19]]&gt;0, FedPersonnel11[[#This Row],[Column19]]/INDEX('Month Lookup'!$B$22:$B$24, MATCH(FedPersonnel11[[#This Row],[Column46]], 'Month Lookup'!$A$22:$A$24, 0)), 0)</f>
        <v>0</v>
      </c>
      <c r="R36" s="208">
        <f>ROUNDUP(FedPersonnel11[[#This Row],[Column18]]*FedPersonnel11[[#This Row],[Column22]], 0)</f>
        <v>0</v>
      </c>
      <c r="S36" s="208">
        <f>_xlfn.IFNA(FedPersonnel11[[#This Row],[Column23]]*VLOOKUP(FedPersonnel11[[#This Row],[Column2]], FringeRates6[#All], 2, FALSE), 0)</f>
        <v>0</v>
      </c>
      <c r="T36" s="218">
        <f>FedPersonnel11[[#This Row],[Column18]]*(1+FedPersonnel11[[#This Row],[Column4]])</f>
        <v>0</v>
      </c>
      <c r="U36" s="175"/>
      <c r="V36" s="167">
        <f>IF(FedPersonnel11[[#This Row],[Column26]]&gt;0, FedPersonnel11[[#This Row],[Column26]]/INDEX('Month Lookup'!$B$22:$B$24, MATCH(FedPersonnel11[[#This Row],[Column46]], 'Month Lookup'!$A$22:$A$24, 0)), 0)</f>
        <v>0</v>
      </c>
      <c r="W36" s="208">
        <f>ROUNDUP(FedPersonnel11[[#This Row],[Column25]]*FedPersonnel11[[#This Row],[Column27]], 0)</f>
        <v>0</v>
      </c>
      <c r="X36" s="230">
        <f>_xlfn.IFNA(FedPersonnel11[[#This Row],[Column28]]*VLOOKUP(FedPersonnel11[[#This Row],[Column2]], FringeRates6[#All], 2, FALSE), 0)</f>
        <v>0</v>
      </c>
      <c r="Y36" s="228">
        <f>'Cost Share'!$T36*(1+'Cost Share'!$E36)</f>
        <v>0</v>
      </c>
      <c r="Z36" s="176"/>
      <c r="AA36" s="167">
        <f>IF(FedPersonnel11[[#This Row],[Column33]]&gt;0, FedPersonnel11[[#This Row],[Column33]]/INDEX('Month Lookup'!$B$22:$B$24, MATCH(FedPersonnel11[[#This Row],[Column46]], 'Month Lookup'!$A$22:$A$24, 0)), 0)</f>
        <v>0</v>
      </c>
      <c r="AB36" s="208">
        <f>ROUNDUP(FedPersonnel11[[#This Row],[Column32]]*FedPersonnel11[[#This Row],[Column34]], 0)</f>
        <v>0</v>
      </c>
      <c r="AC36" s="325">
        <f>_xlfn.IFNA(FedPersonnel11[[#This Row],[Column35]]*VLOOKUP(FedPersonnel11[[#This Row],[Column2]], FringeRates6[#All], 2, FALSE), 0)</f>
        <v>0</v>
      </c>
      <c r="AD36" s="307">
        <f>SUM(FedPersonnel11[[#This Row],[Column9]],FedPersonnel11[[#This Row],[Column10]],FedPersonnel11[[#This Row],[Column16]:[Column17]],FedPersonnel11[[#This Row],[Column23]:[Column24]],FedPersonnel11[[#This Row],[Column28]:[Column29]],FedPersonnel11[[#This Row],[Column35]:[Column36]])</f>
        <v>0</v>
      </c>
      <c r="AE36" s="328">
        <f>IF(FedPersonnel11[[#This Row],[Column8]]=FedPersonnel11[[#This Row],[Column15]], 1, 0)</f>
        <v>1</v>
      </c>
      <c r="AF36" s="329">
        <f>IF(FedPersonnel11[[#This Row],[Column15]]=FedPersonnel11[[#This Row],[Column22]], 1, 0)</f>
        <v>1</v>
      </c>
      <c r="AG36" s="329">
        <f>IF(FedPersonnel11[[#This Row],[Column22]]=FedPersonnel11[[#This Row],[Column27]], 1, 0)</f>
        <v>1</v>
      </c>
      <c r="AH36" s="329">
        <f>IF(FedPersonnel11[[#This Row],[Column27]]=FedPersonnel11[[#This Row],[Column34]], 1, 0)</f>
        <v>1</v>
      </c>
      <c r="AI36"/>
      <c r="AK36"/>
      <c r="AL36"/>
      <c r="AM36"/>
      <c r="AN36"/>
      <c r="AO36"/>
    </row>
    <row r="37" spans="1:48" ht="14.25">
      <c r="A37" s="186"/>
      <c r="B37" s="177"/>
      <c r="C37" s="177"/>
      <c r="D37" s="214"/>
      <c r="E37" s="178">
        <v>0</v>
      </c>
      <c r="F37" s="174"/>
      <c r="G37" s="167">
        <f>IF(FedPersonnel11[[#This Row],[Column5]]&gt;0, FedPersonnel11[[#This Row],[Column5]]/INDEX('Month Lookup'!$B$22:$B$24, MATCH(FedPersonnel11[[#This Row],[Column46]], 'Month Lookup'!$A$22:$A$24, 0)), 0)</f>
        <v>0</v>
      </c>
      <c r="H37" s="208">
        <f>ROUNDUP('Cost Share'!$D37*'Cost Share'!$G37, 0)</f>
        <v>0</v>
      </c>
      <c r="I37" s="208">
        <f>_xlfn.IFNA(FedPersonnel11[[#This Row],[Column9]]*VLOOKUP(FedPersonnel11[[#This Row],[Column2]], FringeRates6[#All], 2, FALSE), 0)</f>
        <v>0</v>
      </c>
      <c r="J37" s="218">
        <f>FedPersonnel11[[#This Row],[Column3]]*(1+FedPersonnel11[[#This Row],[Column4]])</f>
        <v>0</v>
      </c>
      <c r="K37" s="175"/>
      <c r="L37" s="167">
        <f>IF(FedPersonnel11[[#This Row],[Column12]]&gt;0, FedPersonnel11[[#This Row],[Column12]]/INDEX('Month Lookup'!$B$22:$B$24, MATCH(FedPersonnel11[[#This Row],[Column46]], 'Month Lookup'!$A$22:$A$24, 0)), 0)</f>
        <v>0</v>
      </c>
      <c r="M37" s="208">
        <f>ROUNDUP(FedPersonnel11[[#This Row],[Column11]]*FedPersonnel11[[#This Row],[Column15]], 0)</f>
        <v>0</v>
      </c>
      <c r="N37" s="208">
        <f>_xlfn.IFNA(FedPersonnel11[[#This Row],[Column16]]*VLOOKUP(FedPersonnel11[[#This Row],[Column2]], FringeRates6[#All], 2, FALSE), 0)</f>
        <v>0</v>
      </c>
      <c r="O37" s="218">
        <f>FedPersonnel11[[#This Row],[Column11]]*(1+FedPersonnel11[[#This Row],[Column4]])</f>
        <v>0</v>
      </c>
      <c r="P37" s="175"/>
      <c r="Q37" s="167">
        <f>IF(FedPersonnel11[[#This Row],[Column19]]&gt;0, FedPersonnel11[[#This Row],[Column19]]/INDEX('Month Lookup'!$B$22:$B$24, MATCH(FedPersonnel11[[#This Row],[Column46]], 'Month Lookup'!$A$22:$A$24, 0)), 0)</f>
        <v>0</v>
      </c>
      <c r="R37" s="208">
        <f>ROUNDUP(FedPersonnel11[[#This Row],[Column18]]*FedPersonnel11[[#This Row],[Column22]], 0)</f>
        <v>0</v>
      </c>
      <c r="S37" s="208">
        <f>_xlfn.IFNA(FedPersonnel11[[#This Row],[Column23]]*VLOOKUP(FedPersonnel11[[#This Row],[Column2]], FringeRates6[#All], 2, FALSE), 0)</f>
        <v>0</v>
      </c>
      <c r="T37" s="218">
        <f>FedPersonnel11[[#This Row],[Column18]]*(1+FedPersonnel11[[#This Row],[Column4]])</f>
        <v>0</v>
      </c>
      <c r="U37" s="175"/>
      <c r="V37" s="167">
        <f>IF(FedPersonnel11[[#This Row],[Column26]]&gt;0, FedPersonnel11[[#This Row],[Column26]]/INDEX('Month Lookup'!$B$22:$B$24, MATCH(FedPersonnel11[[#This Row],[Column46]], 'Month Lookup'!$A$22:$A$24, 0)), 0)</f>
        <v>0</v>
      </c>
      <c r="W37" s="208">
        <f>ROUNDUP(FedPersonnel11[[#This Row],[Column25]]*FedPersonnel11[[#This Row],[Column27]], 0)</f>
        <v>0</v>
      </c>
      <c r="X37" s="230">
        <f>_xlfn.IFNA(FedPersonnel11[[#This Row],[Column28]]*VLOOKUP(FedPersonnel11[[#This Row],[Column2]], FringeRates6[#All], 2, FALSE), 0)</f>
        <v>0</v>
      </c>
      <c r="Y37" s="228">
        <f>'Cost Share'!$T37*(1+'Cost Share'!$E37)</f>
        <v>0</v>
      </c>
      <c r="Z37" s="176"/>
      <c r="AA37" s="167">
        <f>IF(FedPersonnel11[[#This Row],[Column33]]&gt;0, FedPersonnel11[[#This Row],[Column33]]/INDEX('Month Lookup'!$B$22:$B$24, MATCH(FedPersonnel11[[#This Row],[Column46]], 'Month Lookup'!$A$22:$A$24, 0)), 0)</f>
        <v>0</v>
      </c>
      <c r="AB37" s="208">
        <f>ROUNDUP(FedPersonnel11[[#This Row],[Column32]]*FedPersonnel11[[#This Row],[Column34]], 0)</f>
        <v>0</v>
      </c>
      <c r="AC37" s="325">
        <f>_xlfn.IFNA(FedPersonnel11[[#This Row],[Column35]]*VLOOKUP(FedPersonnel11[[#This Row],[Column2]], FringeRates6[#All], 2, FALSE), 0)</f>
        <v>0</v>
      </c>
      <c r="AD37" s="307">
        <f>SUM(FedPersonnel11[[#This Row],[Column9]],FedPersonnel11[[#This Row],[Column10]],FedPersonnel11[[#This Row],[Column16]:[Column17]],FedPersonnel11[[#This Row],[Column23]:[Column24]],FedPersonnel11[[#This Row],[Column28]:[Column29]],FedPersonnel11[[#This Row],[Column35]:[Column36]])</f>
        <v>0</v>
      </c>
      <c r="AE37" s="328">
        <f>IF(FedPersonnel11[[#This Row],[Column8]]=FedPersonnel11[[#This Row],[Column15]], 1, 0)</f>
        <v>1</v>
      </c>
      <c r="AF37" s="329">
        <f>IF(FedPersonnel11[[#This Row],[Column15]]=FedPersonnel11[[#This Row],[Column22]], 1, 0)</f>
        <v>1</v>
      </c>
      <c r="AG37" s="329">
        <f>IF(FedPersonnel11[[#This Row],[Column22]]=FedPersonnel11[[#This Row],[Column27]], 1, 0)</f>
        <v>1</v>
      </c>
      <c r="AH37" s="329">
        <f>IF(FedPersonnel11[[#This Row],[Column27]]=FedPersonnel11[[#This Row],[Column34]], 1, 0)</f>
        <v>1</v>
      </c>
      <c r="AI37"/>
      <c r="AK37"/>
      <c r="AL37"/>
      <c r="AM37"/>
      <c r="AN37"/>
      <c r="AO37"/>
    </row>
    <row r="38" spans="1:48" ht="14.25">
      <c r="A38" s="186"/>
      <c r="B38" s="177"/>
      <c r="C38" s="177"/>
      <c r="D38" s="214"/>
      <c r="E38" s="178">
        <v>0</v>
      </c>
      <c r="F38" s="174"/>
      <c r="G38" s="167">
        <f>IF(FedPersonnel11[[#This Row],[Column5]]&gt;0, FedPersonnel11[[#This Row],[Column5]]/INDEX('Month Lookup'!$B$22:$B$24, MATCH(FedPersonnel11[[#This Row],[Column46]], 'Month Lookup'!$A$22:$A$24, 0)), 0)</f>
        <v>0</v>
      </c>
      <c r="H38" s="208">
        <f>ROUNDUP('Cost Share'!$D38*'Cost Share'!$G38, 0)</f>
        <v>0</v>
      </c>
      <c r="I38" s="208">
        <f>_xlfn.IFNA(FedPersonnel11[[#This Row],[Column9]]*VLOOKUP(FedPersonnel11[[#This Row],[Column2]], FringeRates6[#All], 2, FALSE), 0)</f>
        <v>0</v>
      </c>
      <c r="J38" s="218">
        <f>FedPersonnel11[[#This Row],[Column3]]*(1+FedPersonnel11[[#This Row],[Column4]])</f>
        <v>0</v>
      </c>
      <c r="K38" s="175"/>
      <c r="L38" s="167">
        <f>IF(FedPersonnel11[[#This Row],[Column12]]&gt;0, FedPersonnel11[[#This Row],[Column12]]/INDEX('Month Lookup'!$B$22:$B$24, MATCH(FedPersonnel11[[#This Row],[Column46]], 'Month Lookup'!$A$22:$A$24, 0)), 0)</f>
        <v>0</v>
      </c>
      <c r="M38" s="208">
        <f>ROUNDUP(FedPersonnel11[[#This Row],[Column11]]*FedPersonnel11[[#This Row],[Column15]], 0)</f>
        <v>0</v>
      </c>
      <c r="N38" s="208">
        <f>_xlfn.IFNA(FedPersonnel11[[#This Row],[Column16]]*VLOOKUP(FedPersonnel11[[#This Row],[Column2]], FringeRates6[#All], 2, FALSE), 0)</f>
        <v>0</v>
      </c>
      <c r="O38" s="218">
        <f>FedPersonnel11[[#This Row],[Column11]]*(1+FedPersonnel11[[#This Row],[Column4]])</f>
        <v>0</v>
      </c>
      <c r="P38" s="175"/>
      <c r="Q38" s="167">
        <f>IF(FedPersonnel11[[#This Row],[Column19]]&gt;0, FedPersonnel11[[#This Row],[Column19]]/INDEX('Month Lookup'!$B$22:$B$24, MATCH(FedPersonnel11[[#This Row],[Column46]], 'Month Lookup'!$A$22:$A$24, 0)), 0)</f>
        <v>0</v>
      </c>
      <c r="R38" s="208">
        <f>ROUNDUP(FedPersonnel11[[#This Row],[Column18]]*FedPersonnel11[[#This Row],[Column22]], 0)</f>
        <v>0</v>
      </c>
      <c r="S38" s="208">
        <f>_xlfn.IFNA(FedPersonnel11[[#This Row],[Column23]]*VLOOKUP(FedPersonnel11[[#This Row],[Column2]], FringeRates6[#All], 2, FALSE), 0)</f>
        <v>0</v>
      </c>
      <c r="T38" s="218">
        <f>FedPersonnel11[[#This Row],[Column18]]*(1+FedPersonnel11[[#This Row],[Column4]])</f>
        <v>0</v>
      </c>
      <c r="U38" s="175"/>
      <c r="V38" s="167">
        <f>IF(FedPersonnel11[[#This Row],[Column26]]&gt;0, FedPersonnel11[[#This Row],[Column26]]/INDEX('Month Lookup'!$B$22:$B$24, MATCH(FedPersonnel11[[#This Row],[Column46]], 'Month Lookup'!$A$22:$A$24, 0)), 0)</f>
        <v>0</v>
      </c>
      <c r="W38" s="208">
        <f>ROUNDUP(FedPersonnel11[[#This Row],[Column25]]*FedPersonnel11[[#This Row],[Column27]], 0)</f>
        <v>0</v>
      </c>
      <c r="X38" s="230">
        <f>_xlfn.IFNA(FedPersonnel11[[#This Row],[Column28]]*VLOOKUP(FedPersonnel11[[#This Row],[Column2]], FringeRates6[#All], 2, FALSE), 0)</f>
        <v>0</v>
      </c>
      <c r="Y38" s="228">
        <f>'Cost Share'!$T38*(1+'Cost Share'!$E38)</f>
        <v>0</v>
      </c>
      <c r="Z38" s="176"/>
      <c r="AA38" s="167">
        <f>IF(FedPersonnel11[[#This Row],[Column33]]&gt;0, FedPersonnel11[[#This Row],[Column33]]/INDEX('Month Lookup'!$B$22:$B$24, MATCH(FedPersonnel11[[#This Row],[Column46]], 'Month Lookup'!$A$22:$A$24, 0)), 0)</f>
        <v>0</v>
      </c>
      <c r="AB38" s="208">
        <f>ROUNDUP(FedPersonnel11[[#This Row],[Column32]]*FedPersonnel11[[#This Row],[Column34]], 0)</f>
        <v>0</v>
      </c>
      <c r="AC38" s="325">
        <f>_xlfn.IFNA(FedPersonnel11[[#This Row],[Column35]]*VLOOKUP(FedPersonnel11[[#This Row],[Column2]], FringeRates6[#All], 2, FALSE), 0)</f>
        <v>0</v>
      </c>
      <c r="AD38" s="307">
        <f>SUM(FedPersonnel11[[#This Row],[Column9]],FedPersonnel11[[#This Row],[Column10]],FedPersonnel11[[#This Row],[Column16]:[Column17]],FedPersonnel11[[#This Row],[Column23]:[Column24]],FedPersonnel11[[#This Row],[Column28]:[Column29]],FedPersonnel11[[#This Row],[Column35]:[Column36]])</f>
        <v>0</v>
      </c>
      <c r="AE38" s="328">
        <f>IF(FedPersonnel11[[#This Row],[Column8]]=FedPersonnel11[[#This Row],[Column15]], 1, 0)</f>
        <v>1</v>
      </c>
      <c r="AF38" s="329">
        <f>IF(FedPersonnel11[[#This Row],[Column15]]=FedPersonnel11[[#This Row],[Column22]], 1, 0)</f>
        <v>1</v>
      </c>
      <c r="AG38" s="329">
        <f>IF(FedPersonnel11[[#This Row],[Column22]]=FedPersonnel11[[#This Row],[Column27]], 1, 0)</f>
        <v>1</v>
      </c>
      <c r="AH38" s="329">
        <f>IF(FedPersonnel11[[#This Row],[Column27]]=FedPersonnel11[[#This Row],[Column34]], 1, 0)</f>
        <v>1</v>
      </c>
      <c r="AI38" s="7"/>
      <c r="AK38"/>
      <c r="AL38"/>
      <c r="AM38"/>
      <c r="AN38"/>
      <c r="AO38"/>
    </row>
    <row r="39" spans="1:48" ht="14.25">
      <c r="A39" s="186"/>
      <c r="B39" s="177"/>
      <c r="C39" s="177"/>
      <c r="D39" s="214"/>
      <c r="E39" s="178">
        <v>0</v>
      </c>
      <c r="F39" s="174"/>
      <c r="G39" s="167">
        <f>IF(FedPersonnel11[[#This Row],[Column5]]&gt;0, FedPersonnel11[[#This Row],[Column5]]/INDEX('Month Lookup'!$B$22:$B$24, MATCH(FedPersonnel11[[#This Row],[Column46]], 'Month Lookup'!$A$22:$A$24, 0)), 0)</f>
        <v>0</v>
      </c>
      <c r="H39" s="208">
        <f>ROUNDUP('Cost Share'!$D39*'Cost Share'!$G39, 0)</f>
        <v>0</v>
      </c>
      <c r="I39" s="208">
        <f>_xlfn.IFNA(FedPersonnel11[[#This Row],[Column9]]*VLOOKUP(FedPersonnel11[[#This Row],[Column2]], FringeRates6[#All], 2, FALSE), 0)</f>
        <v>0</v>
      </c>
      <c r="J39" s="218">
        <f>FedPersonnel11[[#This Row],[Column3]]*(1+FedPersonnel11[[#This Row],[Column4]])</f>
        <v>0</v>
      </c>
      <c r="K39" s="175"/>
      <c r="L39" s="167">
        <f>IF(FedPersonnel11[[#This Row],[Column12]]&gt;0, FedPersonnel11[[#This Row],[Column12]]/INDEX('Month Lookup'!$B$22:$B$24, MATCH(FedPersonnel11[[#This Row],[Column46]], 'Month Lookup'!$A$22:$A$24, 0)), 0)</f>
        <v>0</v>
      </c>
      <c r="M39" s="208">
        <f>ROUNDUP(FedPersonnel11[[#This Row],[Column11]]*FedPersonnel11[[#This Row],[Column15]], 0)</f>
        <v>0</v>
      </c>
      <c r="N39" s="208">
        <f>_xlfn.IFNA(FedPersonnel11[[#This Row],[Column16]]*VLOOKUP(FedPersonnel11[[#This Row],[Column2]], FringeRates6[#All], 2, FALSE), 0)</f>
        <v>0</v>
      </c>
      <c r="O39" s="218">
        <f>FedPersonnel11[[#This Row],[Column11]]*(1+FedPersonnel11[[#This Row],[Column4]])</f>
        <v>0</v>
      </c>
      <c r="P39" s="175"/>
      <c r="Q39" s="167">
        <f>IF(FedPersonnel11[[#This Row],[Column19]]&gt;0, FedPersonnel11[[#This Row],[Column19]]/INDEX('Month Lookup'!$B$22:$B$24, MATCH(FedPersonnel11[[#This Row],[Column46]], 'Month Lookup'!$A$22:$A$24, 0)), 0)</f>
        <v>0</v>
      </c>
      <c r="R39" s="208">
        <f>ROUNDUP(FedPersonnel11[[#This Row],[Column18]]*FedPersonnel11[[#This Row],[Column22]], 0)</f>
        <v>0</v>
      </c>
      <c r="S39" s="208">
        <f>_xlfn.IFNA(FedPersonnel11[[#This Row],[Column23]]*VLOOKUP(FedPersonnel11[[#This Row],[Column2]], FringeRates6[#All], 2, FALSE), 0)</f>
        <v>0</v>
      </c>
      <c r="T39" s="218">
        <f>FedPersonnel11[[#This Row],[Column18]]*(1+FedPersonnel11[[#This Row],[Column4]])</f>
        <v>0</v>
      </c>
      <c r="U39" s="175"/>
      <c r="V39" s="167">
        <f>IF(FedPersonnel11[[#This Row],[Column26]]&gt;0, FedPersonnel11[[#This Row],[Column26]]/INDEX('Month Lookup'!$B$22:$B$24, MATCH(FedPersonnel11[[#This Row],[Column46]], 'Month Lookup'!$A$22:$A$24, 0)), 0)</f>
        <v>0</v>
      </c>
      <c r="W39" s="208">
        <f>ROUNDUP(FedPersonnel11[[#This Row],[Column25]]*FedPersonnel11[[#This Row],[Column27]], 0)</f>
        <v>0</v>
      </c>
      <c r="X39" s="230">
        <f>_xlfn.IFNA(FedPersonnel11[[#This Row],[Column28]]*VLOOKUP(FedPersonnel11[[#This Row],[Column2]], FringeRates6[#All], 2, FALSE), 0)</f>
        <v>0</v>
      </c>
      <c r="Y39" s="228">
        <f>'Cost Share'!$T39*(1+'Cost Share'!$E39)</f>
        <v>0</v>
      </c>
      <c r="Z39" s="176"/>
      <c r="AA39" s="167">
        <f>IF(FedPersonnel11[[#This Row],[Column33]]&gt;0, FedPersonnel11[[#This Row],[Column33]]/INDEX('Month Lookup'!$B$22:$B$24, MATCH(FedPersonnel11[[#This Row],[Column46]], 'Month Lookup'!$A$22:$A$24, 0)), 0)</f>
        <v>0</v>
      </c>
      <c r="AB39" s="208">
        <f>ROUNDUP(FedPersonnel11[[#This Row],[Column32]]*FedPersonnel11[[#This Row],[Column34]], 0)</f>
        <v>0</v>
      </c>
      <c r="AC39" s="325">
        <f>_xlfn.IFNA(FedPersonnel11[[#This Row],[Column35]]*VLOOKUP(FedPersonnel11[[#This Row],[Column2]], FringeRates6[#All], 2, FALSE), 0)</f>
        <v>0</v>
      </c>
      <c r="AD39" s="307">
        <f>SUM(FedPersonnel11[[#This Row],[Column9]],FedPersonnel11[[#This Row],[Column10]],FedPersonnel11[[#This Row],[Column16]:[Column17]],FedPersonnel11[[#This Row],[Column23]:[Column24]],FedPersonnel11[[#This Row],[Column28]:[Column29]],FedPersonnel11[[#This Row],[Column35]:[Column36]])</f>
        <v>0</v>
      </c>
      <c r="AE39" s="329">
        <f>IF(FedPersonnel11[[#This Row],[Column8]]=FedPersonnel11[[#This Row],[Column15]], 1, 0)</f>
        <v>1</v>
      </c>
      <c r="AF39" s="329">
        <f>IF(FedPersonnel11[[#This Row],[Column15]]=FedPersonnel11[[#This Row],[Column22]], 1, 0)</f>
        <v>1</v>
      </c>
      <c r="AG39" s="329">
        <f>IF(FedPersonnel11[[#This Row],[Column22]]=FedPersonnel11[[#This Row],[Column27]], 1, 0)</f>
        <v>1</v>
      </c>
      <c r="AH39" s="329">
        <f>IF(FedPersonnel11[[#This Row],[Column27]]=FedPersonnel11[[#This Row],[Column34]], 1, 0)</f>
        <v>1</v>
      </c>
      <c r="AI39" s="1"/>
      <c r="AJ39" s="1"/>
      <c r="AK39" s="1"/>
      <c r="AL39" s="1"/>
      <c r="AM39" s="1"/>
      <c r="AN39" s="1"/>
      <c r="AO39" s="1"/>
      <c r="AP39" s="1"/>
    </row>
    <row r="40" spans="1:48" ht="14.25">
      <c r="A40" s="186"/>
      <c r="B40" s="177"/>
      <c r="C40" s="177"/>
      <c r="D40" s="214"/>
      <c r="E40" s="178">
        <v>0</v>
      </c>
      <c r="F40" s="174"/>
      <c r="G40" s="167">
        <f>IF(FedPersonnel11[[#This Row],[Column5]]&gt;0, FedPersonnel11[[#This Row],[Column5]]/INDEX('Month Lookup'!$B$22:$B$24, MATCH(FedPersonnel11[[#This Row],[Column46]], 'Month Lookup'!$A$22:$A$24, 0)), 0)</f>
        <v>0</v>
      </c>
      <c r="H40" s="208">
        <f>ROUNDUP('Cost Share'!$D40*'Cost Share'!$G40, 0)</f>
        <v>0</v>
      </c>
      <c r="I40" s="208">
        <f>_xlfn.IFNA(FedPersonnel11[[#This Row],[Column9]]*VLOOKUP(FedPersonnel11[[#This Row],[Column2]], FringeRates6[#All], 2, FALSE), 0)</f>
        <v>0</v>
      </c>
      <c r="J40" s="218">
        <f>FedPersonnel11[[#This Row],[Column3]]*(1+FedPersonnel11[[#This Row],[Column4]])</f>
        <v>0</v>
      </c>
      <c r="K40" s="175"/>
      <c r="L40" s="167">
        <f>IF(FedPersonnel11[[#This Row],[Column12]]&gt;0, FedPersonnel11[[#This Row],[Column12]]/INDEX('Month Lookup'!$B$22:$B$24, MATCH(FedPersonnel11[[#This Row],[Column46]], 'Month Lookup'!$A$22:$A$24, 0)), 0)</f>
        <v>0</v>
      </c>
      <c r="M40" s="208">
        <f>ROUNDUP(FedPersonnel11[[#This Row],[Column11]]*FedPersonnel11[[#This Row],[Column15]], 0)</f>
        <v>0</v>
      </c>
      <c r="N40" s="208">
        <f>_xlfn.IFNA(FedPersonnel11[[#This Row],[Column16]]*VLOOKUP(FedPersonnel11[[#This Row],[Column2]], FringeRates6[#All], 2, FALSE), 0)</f>
        <v>0</v>
      </c>
      <c r="O40" s="218">
        <f>FedPersonnel11[[#This Row],[Column11]]*(1+FedPersonnel11[[#This Row],[Column4]])</f>
        <v>0</v>
      </c>
      <c r="P40" s="175"/>
      <c r="Q40" s="167">
        <f>IF(FedPersonnel11[[#This Row],[Column19]]&gt;0, FedPersonnel11[[#This Row],[Column19]]/INDEX('Month Lookup'!$B$22:$B$24, MATCH(FedPersonnel11[[#This Row],[Column46]], 'Month Lookup'!$A$22:$A$24, 0)), 0)</f>
        <v>0</v>
      </c>
      <c r="R40" s="208">
        <f>ROUNDUP(FedPersonnel11[[#This Row],[Column18]]*FedPersonnel11[[#This Row],[Column22]], 0)</f>
        <v>0</v>
      </c>
      <c r="S40" s="208">
        <f>_xlfn.IFNA(FedPersonnel11[[#This Row],[Column23]]*VLOOKUP(FedPersonnel11[[#This Row],[Column2]], FringeRates6[#All], 2, FALSE), 0)</f>
        <v>0</v>
      </c>
      <c r="T40" s="218">
        <f>FedPersonnel11[[#This Row],[Column18]]*(1+FedPersonnel11[[#This Row],[Column4]])</f>
        <v>0</v>
      </c>
      <c r="U40" s="175"/>
      <c r="V40" s="167">
        <f>IF(FedPersonnel11[[#This Row],[Column26]]&gt;0, FedPersonnel11[[#This Row],[Column26]]/INDEX('Month Lookup'!$B$22:$B$24, MATCH(FedPersonnel11[[#This Row],[Column46]], 'Month Lookup'!$A$22:$A$24, 0)), 0)</f>
        <v>0</v>
      </c>
      <c r="W40" s="208">
        <f>ROUNDUP(FedPersonnel11[[#This Row],[Column25]]*FedPersonnel11[[#This Row],[Column27]], 0)</f>
        <v>0</v>
      </c>
      <c r="X40" s="230">
        <f>_xlfn.IFNA(FedPersonnel11[[#This Row],[Column28]]*VLOOKUP(FedPersonnel11[[#This Row],[Column2]], FringeRates6[#All], 2, FALSE), 0)</f>
        <v>0</v>
      </c>
      <c r="Y40" s="228">
        <f>'Cost Share'!$T40*(1+'Cost Share'!$E40)</f>
        <v>0</v>
      </c>
      <c r="Z40" s="176"/>
      <c r="AA40" s="167">
        <f>IF(FedPersonnel11[[#This Row],[Column33]]&gt;0, FedPersonnel11[[#This Row],[Column33]]/INDEX('Month Lookup'!$B$22:$B$24, MATCH(FedPersonnel11[[#This Row],[Column46]], 'Month Lookup'!$A$22:$A$24, 0)), 0)</f>
        <v>0</v>
      </c>
      <c r="AB40" s="208">
        <f>ROUNDUP(FedPersonnel11[[#This Row],[Column32]]*FedPersonnel11[[#This Row],[Column34]], 0)</f>
        <v>0</v>
      </c>
      <c r="AC40" s="325">
        <f>_xlfn.IFNA(FedPersonnel11[[#This Row],[Column35]]*VLOOKUP(FedPersonnel11[[#This Row],[Column2]], FringeRates6[#All], 2, FALSE), 0)</f>
        <v>0</v>
      </c>
      <c r="AD40" s="307">
        <f>SUM(FedPersonnel11[[#This Row],[Column9]],FedPersonnel11[[#This Row],[Column10]],FedPersonnel11[[#This Row],[Column16]:[Column17]],FedPersonnel11[[#This Row],[Column23]:[Column24]],FedPersonnel11[[#This Row],[Column28]:[Column29]],FedPersonnel11[[#This Row],[Column35]:[Column36]])</f>
        <v>0</v>
      </c>
      <c r="AE40" s="329">
        <f>IF(FedPersonnel11[[#This Row],[Column8]]=FedPersonnel11[[#This Row],[Column15]], 1, 0)</f>
        <v>1</v>
      </c>
      <c r="AF40" s="329">
        <f>IF(FedPersonnel11[[#This Row],[Column15]]=FedPersonnel11[[#This Row],[Column22]], 1, 0)</f>
        <v>1</v>
      </c>
      <c r="AG40" s="329">
        <f>IF(FedPersonnel11[[#This Row],[Column22]]=FedPersonnel11[[#This Row],[Column27]], 1, 0)</f>
        <v>1</v>
      </c>
      <c r="AH40" s="329">
        <f>IF(FedPersonnel11[[#This Row],[Column27]]=FedPersonnel11[[#This Row],[Column34]], 1, 0)</f>
        <v>1</v>
      </c>
      <c r="AI40" s="1"/>
      <c r="AJ40" s="1"/>
      <c r="AK40" s="1"/>
      <c r="AL40" s="1"/>
      <c r="AM40" s="1"/>
      <c r="AN40" s="1"/>
      <c r="AO40" s="1"/>
      <c r="AP40" s="1"/>
    </row>
    <row r="41" spans="1:48" ht="13.5" customHeight="1" thickBot="1">
      <c r="A41" s="188"/>
      <c r="B41" s="179"/>
      <c r="C41" s="179"/>
      <c r="D41" s="215"/>
      <c r="E41" s="180">
        <v>0</v>
      </c>
      <c r="F41" s="181"/>
      <c r="G41" s="168">
        <f>IF(FedPersonnel11[[#This Row],[Column5]]&gt;0, FedPersonnel11[[#This Row],[Column5]]/INDEX('Month Lookup'!$B$22:$B$24, MATCH(FedPersonnel11[[#This Row],[Column46]], 'Month Lookup'!$A$22:$A$24, 0)), 0)</f>
        <v>0</v>
      </c>
      <c r="H41" s="208">
        <f>ROUNDUP('Cost Share'!$D41*'Cost Share'!$G41, 0)</f>
        <v>0</v>
      </c>
      <c r="I41" s="209">
        <f>_xlfn.IFNA(FedPersonnel11[[#This Row],[Column9]]*VLOOKUP(FedPersonnel11[[#This Row],[Column2]], FringeRates6[#All], 2, FALSE), 0)</f>
        <v>0</v>
      </c>
      <c r="J41" s="218">
        <f>FedPersonnel11[[#This Row],[Column3]]*(1+FedPersonnel11[[#This Row],[Column4]])</f>
        <v>0</v>
      </c>
      <c r="K41" s="182"/>
      <c r="L41" s="169">
        <f>IF(FedPersonnel11[[#This Row],[Column12]]&gt;0, FedPersonnel11[[#This Row],[Column12]]/INDEX('Month Lookup'!$B$22:$B$24, MATCH(FedPersonnel11[[#This Row],[Column46]], 'Month Lookup'!$A$22:$A$24, 0)), 0)</f>
        <v>0</v>
      </c>
      <c r="M41" s="226">
        <f>ROUNDUP(FedPersonnel11[[#This Row],[Column11]]*FedPersonnel11[[#This Row],[Column15]], 0)</f>
        <v>0</v>
      </c>
      <c r="N41" s="226">
        <f>_xlfn.IFNA(FedPersonnel11[[#This Row],[Column16]]*VLOOKUP(FedPersonnel11[[#This Row],[Column2]], FringeRates6[#All], 2, FALSE), 0)</f>
        <v>0</v>
      </c>
      <c r="O41" s="219">
        <f>FedPersonnel11[[#This Row],[Column11]]*(1+FedPersonnel11[[#This Row],[Column4]])</f>
        <v>0</v>
      </c>
      <c r="P41" s="182"/>
      <c r="Q41" s="169">
        <f>IF(FedPersonnel11[[#This Row],[Column19]]&gt;0, FedPersonnel11[[#This Row],[Column19]]/INDEX('Month Lookup'!$B$22:$B$24, MATCH(FedPersonnel11[[#This Row],[Column46]], 'Month Lookup'!$A$22:$A$24, 0)), 0)</f>
        <v>0</v>
      </c>
      <c r="R41" s="226">
        <f>ROUNDUP(FedPersonnel11[[#This Row],[Column18]]*FedPersonnel11[[#This Row],[Column22]], 0)</f>
        <v>0</v>
      </c>
      <c r="S41" s="226">
        <f>_xlfn.IFNA(FedPersonnel11[[#This Row],[Column23]]*VLOOKUP(FedPersonnel11[[#This Row],[Column2]], FringeRates6[#All], 2, FALSE), 0)</f>
        <v>0</v>
      </c>
      <c r="T41" s="219">
        <f>FedPersonnel11[[#This Row],[Column18]]*(1+FedPersonnel11[[#This Row],[Column4]])</f>
        <v>0</v>
      </c>
      <c r="U41" s="182"/>
      <c r="V41" s="169">
        <f>IF(FedPersonnel11[[#This Row],[Column26]]&gt;0, FedPersonnel11[[#This Row],[Column26]]/INDEX('Month Lookup'!$B$22:$B$24, MATCH(FedPersonnel11[[#This Row],[Column46]], 'Month Lookup'!$A$22:$A$24, 0)), 0)</f>
        <v>0</v>
      </c>
      <c r="W41" s="226">
        <f>ROUNDUP(FedPersonnel11[[#This Row],[Column25]]*FedPersonnel11[[#This Row],[Column27]], 0)</f>
        <v>0</v>
      </c>
      <c r="X41" s="327">
        <f>_xlfn.IFNA(FedPersonnel11[[#This Row],[Column28]]*VLOOKUP(FedPersonnel11[[#This Row],[Column2]], FringeRates6[#All], 2, FALSE), 0)</f>
        <v>0</v>
      </c>
      <c r="Y41" s="229">
        <f>'Cost Share'!$T41*(1+'Cost Share'!$E41)</f>
        <v>0</v>
      </c>
      <c r="Z41" s="181"/>
      <c r="AA41" s="169">
        <f>IF(FedPersonnel11[[#This Row],[Column33]]&gt;0, FedPersonnel11[[#This Row],[Column33]]/INDEX('Month Lookup'!$B$22:$B$24, MATCH(FedPersonnel11[[#This Row],[Column46]], 'Month Lookup'!$A$22:$A$24, 0)), 0)</f>
        <v>0</v>
      </c>
      <c r="AB41" s="226">
        <f>ROUNDUP(FedPersonnel11[[#This Row],[Column32]]*FedPersonnel11[[#This Row],[Column34]], 0)</f>
        <v>0</v>
      </c>
      <c r="AC41" s="326">
        <f>_xlfn.IFNA(FedPersonnel11[[#This Row],[Column35]]*VLOOKUP(FedPersonnel11[[#This Row],[Column2]], FringeRates6[#All], 2, FALSE), 0)</f>
        <v>0</v>
      </c>
      <c r="AD41" s="343">
        <f>SUM(FedPersonnel11[[#This Row],[Column9]],FedPersonnel11[[#This Row],[Column10]],FedPersonnel11[[#This Row],[Column16]:[Column17]],FedPersonnel11[[#This Row],[Column23]:[Column24]],FedPersonnel11[[#This Row],[Column28]:[Column29]],FedPersonnel11[[#This Row],[Column35]:[Column36]])</f>
        <v>0</v>
      </c>
      <c r="AE41" s="344">
        <f>IF(FedPersonnel11[[#This Row],[Column8]]=FedPersonnel11[[#This Row],[Column15]], 1, 0)</f>
        <v>1</v>
      </c>
      <c r="AF41" s="344">
        <f>IF(FedPersonnel11[[#This Row],[Column15]]=FedPersonnel11[[#This Row],[Column22]], 1, 0)</f>
        <v>1</v>
      </c>
      <c r="AG41" s="344">
        <f>IF(FedPersonnel11[[#This Row],[Column22]]=FedPersonnel11[[#This Row],[Column27]], 1, 0)</f>
        <v>1</v>
      </c>
      <c r="AH41" s="344">
        <f>IF(FedPersonnel11[[#This Row],[Column27]]=FedPersonnel11[[#This Row],[Column34]], 1, 0)</f>
        <v>1</v>
      </c>
      <c r="AI41" s="1"/>
      <c r="AJ41" s="1"/>
      <c r="AK41" s="1"/>
      <c r="AL41" s="1"/>
      <c r="AM41" s="1"/>
      <c r="AN41" s="1"/>
      <c r="AO41" s="1"/>
      <c r="AP41" s="1"/>
    </row>
    <row r="42" spans="1:48" s="190" customFormat="1" ht="18">
      <c r="A42" s="341" t="s">
        <v>39</v>
      </c>
      <c r="B42" s="340"/>
      <c r="D42" s="192"/>
      <c r="E42" s="191"/>
      <c r="G42" s="192"/>
      <c r="H42" s="216">
        <f>SUM(FedPersonnel11[[#All],[Column9]])</f>
        <v>0</v>
      </c>
      <c r="I42" s="210">
        <f>SUM(FedPersonnel11[[#All],[Column10]])</f>
        <v>0</v>
      </c>
      <c r="J42" s="193"/>
      <c r="K42" s="193"/>
      <c r="L42" s="195"/>
      <c r="M42" s="227">
        <f>SUM(FedPersonnel11[[#All],[Column16]])</f>
        <v>0</v>
      </c>
      <c r="N42" s="221">
        <f>SUM(FedPersonnel11[[#All],[Column17]])</f>
        <v>0</v>
      </c>
      <c r="O42" s="194"/>
      <c r="P42" s="194"/>
      <c r="Q42" s="195"/>
      <c r="R42" s="227">
        <f>SUM(FedPersonnel11[[#All],[Column23]])</f>
        <v>0</v>
      </c>
      <c r="S42" s="221">
        <f>SUM(FedPersonnel11[[#All],[Column24]])</f>
        <v>0</v>
      </c>
      <c r="T42" s="194"/>
      <c r="U42" s="194"/>
      <c r="V42" s="195"/>
      <c r="W42" s="227">
        <f>SUM(FedPersonnel11[[#All],[Column28]])</f>
        <v>0</v>
      </c>
      <c r="X42" s="231">
        <f>SUM(FedPersonnel11[[#All],[Column29]])</f>
        <v>0</v>
      </c>
      <c r="Y42" s="342"/>
      <c r="Z42" s="194"/>
      <c r="AA42" s="195"/>
      <c r="AB42" s="227">
        <f>SUM(FedPersonnel11[[#All],[Column35]])</f>
        <v>0</v>
      </c>
      <c r="AC42" s="231">
        <f>SUM(FedPersonnel11[[#All],[Column36]])</f>
        <v>0</v>
      </c>
      <c r="AD42" s="231">
        <f>SUM(FedPersonnel11[[#All],[Column43]])</f>
        <v>0</v>
      </c>
      <c r="AE42" s="227"/>
      <c r="AF42" s="220"/>
      <c r="AG42" s="220"/>
      <c r="AH42" s="359"/>
    </row>
    <row r="43" spans="1:48" s="1" customFormat="1">
      <c r="A43" s="597"/>
      <c r="B43" s="598"/>
      <c r="C43" s="598"/>
      <c r="D43" s="598"/>
      <c r="E43" s="345"/>
      <c r="I43" s="211"/>
      <c r="J43" s="10"/>
      <c r="K43" s="31"/>
      <c r="L43" s="7"/>
      <c r="M43" s="222"/>
      <c r="N43" s="223"/>
      <c r="O43" s="10"/>
      <c r="P43" s="10"/>
      <c r="Q43"/>
      <c r="R43" s="222"/>
      <c r="S43" s="352"/>
      <c r="T43" s="10"/>
      <c r="U43" s="10"/>
      <c r="V43"/>
      <c r="W43" s="222"/>
      <c r="X43" s="223"/>
      <c r="Y43" s="222"/>
      <c r="Z43" s="10"/>
      <c r="AA43"/>
      <c r="AB43" s="222"/>
      <c r="AC43" s="223"/>
      <c r="AD43" s="223"/>
      <c r="AE43" s="360"/>
      <c r="AF43" s="222"/>
      <c r="AG43" s="222"/>
      <c r="AH43" s="356"/>
      <c r="AJ43"/>
      <c r="AK43"/>
      <c r="AL43"/>
      <c r="AM43"/>
      <c r="AN43"/>
      <c r="AO43"/>
      <c r="AP43"/>
      <c r="AQ43"/>
      <c r="AR43"/>
      <c r="AS43"/>
      <c r="AT43"/>
      <c r="AU43"/>
    </row>
    <row r="44" spans="1:48" ht="13.5" thickBot="1">
      <c r="A44" s="575" t="s">
        <v>38</v>
      </c>
      <c r="B44" s="576"/>
      <c r="C44" s="576"/>
      <c r="D44" s="576"/>
      <c r="E44" s="346"/>
      <c r="F44" s="15"/>
      <c r="G44" s="15"/>
      <c r="H44" s="15"/>
      <c r="I44" s="212">
        <f>SUM(H42:I42)</f>
        <v>0</v>
      </c>
      <c r="J44" s="53"/>
      <c r="K44" s="53"/>
      <c r="L44" s="15"/>
      <c r="M44" s="224"/>
      <c r="N44" s="351">
        <f>SUM(M42:N42)</f>
        <v>0</v>
      </c>
      <c r="O44" s="53"/>
      <c r="P44" s="53"/>
      <c r="Q44" s="15"/>
      <c r="R44" s="224"/>
      <c r="S44" s="225">
        <f>SUM(R42:S42)</f>
        <v>0</v>
      </c>
      <c r="T44" s="53"/>
      <c r="U44" s="53"/>
      <c r="V44" s="15"/>
      <c r="W44" s="224"/>
      <c r="X44" s="225">
        <f>SUM(W42:X42)</f>
        <v>0</v>
      </c>
      <c r="Y44" s="224"/>
      <c r="Z44" s="53"/>
      <c r="AA44" s="15"/>
      <c r="AB44" s="224"/>
      <c r="AC44" s="225">
        <f>SUM(AB42:AC42)</f>
        <v>0</v>
      </c>
      <c r="AD44" s="225">
        <f>SUM(F44:AC44)</f>
        <v>0</v>
      </c>
      <c r="AE44" s="357"/>
      <c r="AF44" s="357"/>
      <c r="AG44" s="357"/>
      <c r="AH44" s="358"/>
      <c r="AI44"/>
      <c r="AK44"/>
      <c r="AL44"/>
      <c r="AM44"/>
      <c r="AN44"/>
      <c r="AO44"/>
    </row>
    <row r="45" spans="1:48" ht="24" thickBot="1">
      <c r="A45" s="189" t="s">
        <v>54</v>
      </c>
      <c r="B45" s="94"/>
      <c r="C45" s="94"/>
      <c r="D45" s="94"/>
      <c r="E45" s="95"/>
      <c r="F45" s="577" t="str">
        <f>E8</f>
        <v>Year 1</v>
      </c>
      <c r="G45" s="578"/>
      <c r="H45" s="578"/>
      <c r="I45" s="579"/>
      <c r="J45" s="577" t="str">
        <f>J8</f>
        <v>Year 2</v>
      </c>
      <c r="K45" s="578"/>
      <c r="L45" s="578"/>
      <c r="M45" s="578"/>
      <c r="N45" s="579"/>
      <c r="O45" s="577" t="str">
        <f>O8</f>
        <v>Year 3</v>
      </c>
      <c r="P45" s="578"/>
      <c r="Q45" s="578"/>
      <c r="R45" s="578"/>
      <c r="S45" s="579"/>
      <c r="T45" s="577" t="s">
        <v>7</v>
      </c>
      <c r="U45" s="578"/>
      <c r="V45" s="578"/>
      <c r="W45" s="578"/>
      <c r="X45" s="579"/>
      <c r="Y45" s="577" t="s">
        <v>8</v>
      </c>
      <c r="Z45" s="578"/>
      <c r="AA45" s="578"/>
      <c r="AB45" s="578"/>
      <c r="AC45" s="579"/>
      <c r="AD45" s="314"/>
      <c r="AE45" s="361"/>
      <c r="AF45" s="305"/>
      <c r="AG45" s="305"/>
      <c r="AH45" s="305"/>
      <c r="AI45"/>
      <c r="AK45"/>
      <c r="AL45"/>
      <c r="AM45"/>
      <c r="AN45"/>
      <c r="AO45"/>
    </row>
    <row r="46" spans="1:48" s="1" customFormat="1">
      <c r="A46" s="84" t="s">
        <v>14</v>
      </c>
      <c r="B46" s="84"/>
      <c r="C46" s="84"/>
      <c r="D46" s="84"/>
      <c r="E46" s="85"/>
      <c r="F46" s="88"/>
      <c r="G46" s="76"/>
      <c r="H46"/>
      <c r="I46" s="233"/>
      <c r="J46"/>
      <c r="K46" s="24"/>
      <c r="L46"/>
      <c r="M46" s="58"/>
      <c r="N46" s="233"/>
      <c r="O46"/>
      <c r="P46" s="24"/>
      <c r="Q46" s="24"/>
      <c r="R46" s="58"/>
      <c r="S46" s="245"/>
      <c r="T46"/>
      <c r="U46" s="24"/>
      <c r="V46" s="24"/>
      <c r="W46" s="58"/>
      <c r="X46" s="233"/>
      <c r="Y46"/>
      <c r="Z46" s="24"/>
      <c r="AA46" s="24"/>
      <c r="AB46" s="24"/>
      <c r="AC46" s="233"/>
      <c r="AD46" s="248"/>
      <c r="AE46" s="6"/>
      <c r="AF46" s="6"/>
      <c r="AG46" s="6"/>
      <c r="AH46" s="6"/>
      <c r="AI46"/>
      <c r="AJ46"/>
      <c r="AK46"/>
      <c r="AL46"/>
      <c r="AM46"/>
      <c r="AN46"/>
      <c r="AO46"/>
      <c r="AP46"/>
      <c r="AQ46"/>
      <c r="AR46"/>
      <c r="AS46"/>
      <c r="AT46"/>
      <c r="AU46"/>
      <c r="AV46"/>
    </row>
    <row r="47" spans="1:48">
      <c r="A47" s="97"/>
      <c r="B47" s="84"/>
      <c r="C47" s="84"/>
      <c r="D47" s="84"/>
      <c r="E47" s="85"/>
      <c r="F47" s="76"/>
      <c r="G47" s="76"/>
      <c r="I47" s="233"/>
      <c r="J47"/>
      <c r="K47" s="24"/>
      <c r="L47"/>
      <c r="M47" s="59"/>
      <c r="N47" s="233"/>
      <c r="P47" s="24"/>
      <c r="Q47" s="24"/>
      <c r="R47" s="59"/>
      <c r="S47" s="233"/>
      <c r="T47"/>
      <c r="U47" s="24"/>
      <c r="V47" s="24"/>
      <c r="W47" s="59"/>
      <c r="X47" s="233"/>
      <c r="Y47"/>
      <c r="Z47" s="24"/>
      <c r="AA47" s="24"/>
      <c r="AB47" s="24"/>
      <c r="AC47" s="233"/>
      <c r="AD47" s="248"/>
      <c r="AE47" s="6"/>
      <c r="AF47" s="6"/>
      <c r="AG47" s="6"/>
      <c r="AH47" s="6"/>
      <c r="AI47"/>
      <c r="AK47"/>
      <c r="AL47"/>
      <c r="AM47"/>
      <c r="AN47"/>
      <c r="AO47" s="1"/>
      <c r="AP47" s="1"/>
      <c r="AQ47" s="1"/>
      <c r="AR47" s="1"/>
      <c r="AS47" s="1"/>
      <c r="AT47" s="1"/>
      <c r="AU47" s="1"/>
      <c r="AV47" s="1"/>
    </row>
    <row r="48" spans="1:48">
      <c r="A48" s="97"/>
      <c r="B48" s="86"/>
      <c r="C48" s="86"/>
      <c r="D48" s="86"/>
      <c r="E48" s="87"/>
      <c r="F48" s="39" t="s">
        <v>72</v>
      </c>
      <c r="G48" s="40"/>
      <c r="H48" s="40"/>
      <c r="I48" s="234">
        <f>ROUNDUP(SUM(I46:I47), 0)</f>
        <v>0</v>
      </c>
      <c r="J48" s="71"/>
      <c r="K48" s="25"/>
      <c r="L48" s="40"/>
      <c r="M48" s="60"/>
      <c r="N48" s="234">
        <f>ROUNDUP(SUM(N46:N47), 0)</f>
        <v>0</v>
      </c>
      <c r="O48" s="71"/>
      <c r="P48" s="25"/>
      <c r="Q48" s="25"/>
      <c r="R48" s="60"/>
      <c r="S48" s="234">
        <f>ROUNDUP(SUM(S46:S47), 0)</f>
        <v>0</v>
      </c>
      <c r="T48" s="71"/>
      <c r="U48" s="25"/>
      <c r="V48" s="25"/>
      <c r="W48" s="60"/>
      <c r="X48" s="234">
        <f>ROUNDUP(SUM(X46:X47), 0)</f>
        <v>0</v>
      </c>
      <c r="Y48" s="71"/>
      <c r="Z48" s="25"/>
      <c r="AA48" s="25"/>
      <c r="AB48" s="25"/>
      <c r="AC48" s="234">
        <f>ROUNDUP(SUM(AC46:AC47), 0)</f>
        <v>0</v>
      </c>
      <c r="AD48" s="308">
        <f>SUM(F48:AC48)</f>
        <v>0</v>
      </c>
      <c r="AE48" s="26"/>
      <c r="AF48" s="26"/>
      <c r="AG48" s="26"/>
      <c r="AH48" s="26"/>
      <c r="AI48"/>
      <c r="AK48"/>
      <c r="AL48"/>
      <c r="AM48"/>
      <c r="AN48"/>
      <c r="AO48"/>
    </row>
    <row r="49" spans="1:48" s="1" customFormat="1" ht="25.5">
      <c r="A49" s="77" t="s">
        <v>105</v>
      </c>
      <c r="B49" s="77"/>
      <c r="C49" s="77"/>
      <c r="D49" s="77"/>
      <c r="E49" s="78"/>
      <c r="F49" s="83"/>
      <c r="G49" s="83"/>
      <c r="H49" s="22"/>
      <c r="I49" s="235"/>
      <c r="J49"/>
      <c r="K49" s="23"/>
      <c r="L49" s="22"/>
      <c r="M49" s="57"/>
      <c r="N49" s="235"/>
      <c r="O49"/>
      <c r="P49" s="23"/>
      <c r="Q49" s="74"/>
      <c r="R49" s="57"/>
      <c r="S49" s="235"/>
      <c r="T49"/>
      <c r="U49" s="23"/>
      <c r="V49" s="23"/>
      <c r="W49" s="57"/>
      <c r="X49" s="235"/>
      <c r="Y49"/>
      <c r="Z49" s="23"/>
      <c r="AA49" s="23"/>
      <c r="AB49" s="23"/>
      <c r="AC49" s="235"/>
      <c r="AD49" s="248"/>
      <c r="AE49" s="6"/>
      <c r="AF49" s="6"/>
      <c r="AG49" s="6"/>
      <c r="AH49" s="6"/>
      <c r="AI49"/>
      <c r="AJ49"/>
      <c r="AK49"/>
      <c r="AL49"/>
      <c r="AM49"/>
      <c r="AN49"/>
      <c r="AO49"/>
      <c r="AP49"/>
      <c r="AQ49"/>
      <c r="AR49"/>
      <c r="AS49"/>
      <c r="AT49"/>
      <c r="AU49"/>
      <c r="AV49"/>
    </row>
    <row r="50" spans="1:48">
      <c r="A50" s="96"/>
      <c r="B50" s="79"/>
      <c r="C50" s="79"/>
      <c r="D50" s="79"/>
      <c r="E50" s="80"/>
      <c r="F50" s="76"/>
      <c r="G50" s="76"/>
      <c r="I50" s="233"/>
      <c r="J50"/>
      <c r="K50" s="24"/>
      <c r="L50"/>
      <c r="M50" s="59"/>
      <c r="N50" s="233"/>
      <c r="P50" s="24"/>
      <c r="Q50"/>
      <c r="R50" s="59"/>
      <c r="S50" s="233"/>
      <c r="T50"/>
      <c r="U50" s="24"/>
      <c r="V50" s="24"/>
      <c r="W50" s="59"/>
      <c r="X50" s="233"/>
      <c r="Y50"/>
      <c r="Z50" s="24"/>
      <c r="AA50" s="24"/>
      <c r="AB50" s="24"/>
      <c r="AC50" s="233"/>
      <c r="AD50" s="248"/>
      <c r="AE50" s="6"/>
      <c r="AF50" s="6"/>
      <c r="AG50" s="6"/>
      <c r="AH50" s="6"/>
      <c r="AI50"/>
      <c r="AK50"/>
      <c r="AL50"/>
      <c r="AM50"/>
      <c r="AN50"/>
      <c r="AO50"/>
    </row>
    <row r="51" spans="1:48">
      <c r="A51" s="96"/>
      <c r="B51" s="81"/>
      <c r="C51" s="81"/>
      <c r="D51" s="81"/>
      <c r="E51" s="82"/>
      <c r="F51" s="39" t="s">
        <v>112</v>
      </c>
      <c r="G51" s="40"/>
      <c r="H51" s="40"/>
      <c r="I51" s="234">
        <f>ROUNDUP(SUM(I49:I50), 0)</f>
        <v>0</v>
      </c>
      <c r="J51"/>
      <c r="K51" s="25"/>
      <c r="L51" s="40"/>
      <c r="M51" s="60"/>
      <c r="N51" s="234">
        <f>ROUNDUP(SUM(N49:N50), 0)</f>
        <v>0</v>
      </c>
      <c r="P51" s="25"/>
      <c r="Q51" s="40"/>
      <c r="R51" s="60"/>
      <c r="S51" s="234">
        <f>ROUNDUP(SUM(S49:S50), 0)</f>
        <v>0</v>
      </c>
      <c r="T51"/>
      <c r="U51" s="25"/>
      <c r="V51" s="25"/>
      <c r="W51" s="60"/>
      <c r="X51" s="234">
        <f>ROUNDUP(SUM(X49:X50), 0)</f>
        <v>0</v>
      </c>
      <c r="Y51"/>
      <c r="Z51" s="25"/>
      <c r="AA51" s="25"/>
      <c r="AB51" s="25"/>
      <c r="AC51" s="234">
        <f>ROUNDUP(SUM(AC49:AC50), 0)</f>
        <v>0</v>
      </c>
      <c r="AD51" s="308">
        <f>SUM(F51:AC51)</f>
        <v>0</v>
      </c>
      <c r="AE51" s="26"/>
      <c r="AF51" s="26"/>
      <c r="AG51" s="26"/>
      <c r="AH51" s="26"/>
      <c r="AI51"/>
      <c r="AK51"/>
      <c r="AL51"/>
      <c r="AM51"/>
      <c r="AN51"/>
      <c r="AO51"/>
    </row>
    <row r="52" spans="1:48">
      <c r="A52" s="89" t="s">
        <v>9</v>
      </c>
      <c r="B52" s="89"/>
      <c r="C52" s="89"/>
      <c r="D52" s="89"/>
      <c r="E52" s="90"/>
      <c r="F52" s="91"/>
      <c r="G52" s="83"/>
      <c r="H52" s="22"/>
      <c r="I52" s="235"/>
      <c r="J52" s="75"/>
      <c r="K52" s="23"/>
      <c r="L52" s="22"/>
      <c r="M52" s="57"/>
      <c r="N52" s="235"/>
      <c r="O52" s="75"/>
      <c r="P52" s="23"/>
      <c r="Q52" s="22"/>
      <c r="R52" s="57"/>
      <c r="S52" s="235"/>
      <c r="T52" s="75"/>
      <c r="U52" s="23"/>
      <c r="V52" s="23"/>
      <c r="W52" s="57"/>
      <c r="X52" s="235"/>
      <c r="Y52" s="75"/>
      <c r="Z52" s="23"/>
      <c r="AA52" s="23"/>
      <c r="AB52" s="23"/>
      <c r="AC52" s="235"/>
      <c r="AD52" s="248"/>
      <c r="AE52" s="6"/>
      <c r="AF52" s="6"/>
      <c r="AG52" s="6"/>
      <c r="AH52" s="6"/>
      <c r="AI52"/>
      <c r="AK52"/>
      <c r="AL52"/>
      <c r="AM52"/>
      <c r="AN52"/>
      <c r="AO52" s="1"/>
      <c r="AP52" s="1"/>
      <c r="AQ52" s="1"/>
      <c r="AR52" s="1"/>
      <c r="AS52" s="1"/>
      <c r="AT52" s="1"/>
      <c r="AU52" s="1"/>
      <c r="AV52" s="1"/>
    </row>
    <row r="53" spans="1:48">
      <c r="A53" s="98"/>
      <c r="B53" s="84"/>
      <c r="C53" s="84"/>
      <c r="D53" s="84"/>
      <c r="E53" s="85"/>
      <c r="F53" s="88"/>
      <c r="G53" s="76"/>
      <c r="I53" s="233"/>
      <c r="J53"/>
      <c r="K53" s="24"/>
      <c r="L53"/>
      <c r="M53" s="59"/>
      <c r="N53" s="233"/>
      <c r="P53" s="24"/>
      <c r="Q53"/>
      <c r="R53" s="59"/>
      <c r="S53" s="233"/>
      <c r="T53"/>
      <c r="U53" s="24"/>
      <c r="V53" s="24"/>
      <c r="W53" s="59"/>
      <c r="X53" s="233"/>
      <c r="Y53"/>
      <c r="Z53" s="24"/>
      <c r="AA53" s="24"/>
      <c r="AB53" s="24"/>
      <c r="AC53" s="233"/>
      <c r="AD53" s="248"/>
      <c r="AE53" s="6"/>
      <c r="AF53" s="6"/>
      <c r="AG53" s="6"/>
      <c r="AH53" s="6"/>
      <c r="AI53"/>
      <c r="AK53"/>
      <c r="AL53"/>
      <c r="AM53"/>
      <c r="AN53"/>
      <c r="AO53"/>
    </row>
    <row r="54" spans="1:48">
      <c r="A54" s="98"/>
      <c r="B54" s="84"/>
      <c r="C54" s="84"/>
      <c r="D54" s="84"/>
      <c r="E54" s="85"/>
      <c r="F54" s="76"/>
      <c r="G54" s="76"/>
      <c r="I54" s="233"/>
      <c r="J54"/>
      <c r="K54" s="24"/>
      <c r="L54"/>
      <c r="M54" s="59"/>
      <c r="N54" s="233"/>
      <c r="P54" s="24"/>
      <c r="Q54"/>
      <c r="R54" s="59"/>
      <c r="S54" s="233"/>
      <c r="T54"/>
      <c r="U54" s="24"/>
      <c r="V54" s="24"/>
      <c r="W54" s="59"/>
      <c r="X54" s="233"/>
      <c r="Y54"/>
      <c r="Z54" s="24"/>
      <c r="AA54" s="24"/>
      <c r="AB54" s="24"/>
      <c r="AC54" s="233"/>
      <c r="AD54" s="248"/>
      <c r="AE54" s="6"/>
      <c r="AF54" s="6"/>
      <c r="AG54" s="6"/>
      <c r="AH54" s="6"/>
      <c r="AI54"/>
      <c r="AK54"/>
      <c r="AL54"/>
      <c r="AM54"/>
      <c r="AN54"/>
      <c r="AO54"/>
    </row>
    <row r="55" spans="1:48" s="1" customFormat="1">
      <c r="A55" s="84"/>
      <c r="B55" s="84"/>
      <c r="C55" s="84"/>
      <c r="D55" s="84"/>
      <c r="E55" s="85"/>
      <c r="F55" s="88"/>
      <c r="G55" s="88"/>
      <c r="H55" s="2"/>
      <c r="I55" s="236"/>
      <c r="J55"/>
      <c r="K55" s="28"/>
      <c r="L55" s="2"/>
      <c r="M55" s="63"/>
      <c r="N55" s="236"/>
      <c r="O55"/>
      <c r="P55" s="28"/>
      <c r="Q55" s="2"/>
      <c r="R55" s="63"/>
      <c r="S55" s="236"/>
      <c r="T55"/>
      <c r="U55" s="28"/>
      <c r="V55" s="28"/>
      <c r="W55" s="63"/>
      <c r="X55" s="236"/>
      <c r="Y55"/>
      <c r="Z55" s="28"/>
      <c r="AA55" s="28"/>
      <c r="AB55" s="28"/>
      <c r="AC55" s="236"/>
      <c r="AD55" s="309"/>
      <c r="AE55" s="73"/>
      <c r="AF55" s="73"/>
      <c r="AG55" s="73"/>
      <c r="AH55" s="73"/>
      <c r="AI55"/>
      <c r="AJ55"/>
      <c r="AK55"/>
      <c r="AL55"/>
      <c r="AM55"/>
      <c r="AN55"/>
      <c r="AO55"/>
      <c r="AP55"/>
      <c r="AQ55"/>
      <c r="AR55"/>
      <c r="AS55"/>
      <c r="AT55"/>
      <c r="AU55"/>
      <c r="AV55"/>
    </row>
    <row r="56" spans="1:48">
      <c r="A56" s="98"/>
      <c r="B56" s="84"/>
      <c r="C56" s="84"/>
      <c r="D56" s="84"/>
      <c r="E56" s="85"/>
      <c r="F56" s="76"/>
      <c r="G56" s="76"/>
      <c r="I56" s="233"/>
      <c r="J56"/>
      <c r="K56" s="24"/>
      <c r="L56"/>
      <c r="M56" s="59"/>
      <c r="N56" s="233"/>
      <c r="P56" s="24"/>
      <c r="Q56"/>
      <c r="R56" s="59"/>
      <c r="S56" s="233"/>
      <c r="T56"/>
      <c r="U56" s="24"/>
      <c r="V56" s="24"/>
      <c r="W56" s="59"/>
      <c r="X56" s="233"/>
      <c r="Y56"/>
      <c r="Z56" s="24"/>
      <c r="AA56" s="24"/>
      <c r="AB56" s="24"/>
      <c r="AC56" s="233"/>
      <c r="AD56" s="248"/>
      <c r="AE56" s="6"/>
      <c r="AF56" s="6"/>
      <c r="AG56" s="6"/>
      <c r="AH56" s="6"/>
      <c r="AI56"/>
      <c r="AK56"/>
      <c r="AL56"/>
      <c r="AM56"/>
      <c r="AN56"/>
      <c r="AO56" s="1"/>
      <c r="AP56" s="1"/>
      <c r="AQ56" s="1"/>
      <c r="AR56" s="1"/>
      <c r="AS56" s="1"/>
      <c r="AT56" s="1"/>
      <c r="AU56" s="1"/>
      <c r="AV56" s="1"/>
    </row>
    <row r="57" spans="1:48">
      <c r="A57" s="98"/>
      <c r="B57" s="84"/>
      <c r="C57" s="84"/>
      <c r="D57" s="84"/>
      <c r="E57" s="85"/>
      <c r="F57" s="76"/>
      <c r="G57" s="76"/>
      <c r="I57" s="233"/>
      <c r="J57"/>
      <c r="K57" s="24"/>
      <c r="L57"/>
      <c r="M57" s="59"/>
      <c r="N57" s="233"/>
      <c r="P57" s="24"/>
      <c r="Q57"/>
      <c r="R57" s="59"/>
      <c r="S57" s="233"/>
      <c r="T57"/>
      <c r="U57" s="24"/>
      <c r="V57" s="24"/>
      <c r="W57" s="59"/>
      <c r="X57" s="233"/>
      <c r="Y57"/>
      <c r="Z57" s="24"/>
      <c r="AA57" s="24"/>
      <c r="AB57" s="24"/>
      <c r="AC57" s="233"/>
      <c r="AD57" s="248"/>
      <c r="AE57" s="6"/>
      <c r="AF57" s="6"/>
      <c r="AG57" s="6"/>
      <c r="AH57" s="6"/>
      <c r="AI57"/>
      <c r="AK57"/>
      <c r="AL57"/>
      <c r="AM57"/>
      <c r="AN57"/>
      <c r="AO57"/>
    </row>
    <row r="58" spans="1:48" s="1" customFormat="1">
      <c r="A58" s="98"/>
      <c r="B58" s="86"/>
      <c r="C58" s="86"/>
      <c r="D58" s="86"/>
      <c r="E58" s="87"/>
      <c r="F58" s="39" t="s">
        <v>73</v>
      </c>
      <c r="G58" s="40"/>
      <c r="H58" s="40"/>
      <c r="I58" s="234">
        <f>ROUNDUP(SUM(I52:I57), 0)</f>
        <v>0</v>
      </c>
      <c r="J58" s="71"/>
      <c r="K58" s="25"/>
      <c r="L58" s="40"/>
      <c r="M58" s="60"/>
      <c r="N58" s="234">
        <f>ROUNDUP(SUM(N52:N57), 0)</f>
        <v>0</v>
      </c>
      <c r="O58" s="71"/>
      <c r="P58" s="25"/>
      <c r="Q58" s="40"/>
      <c r="R58" s="60"/>
      <c r="S58" s="234">
        <f>ROUNDUP(SUM(S52:S57), 0)</f>
        <v>0</v>
      </c>
      <c r="T58" s="71"/>
      <c r="U58" s="25"/>
      <c r="V58" s="25"/>
      <c r="W58" s="60"/>
      <c r="X58" s="234">
        <f>ROUNDUP(SUM(X52:X57), 0)</f>
        <v>0</v>
      </c>
      <c r="Y58" s="71"/>
      <c r="Z58" s="25"/>
      <c r="AA58" s="25"/>
      <c r="AB58" s="25"/>
      <c r="AC58" s="234">
        <f>ROUNDUP(SUM(AC52:AC57), 0)</f>
        <v>0</v>
      </c>
      <c r="AD58" s="308">
        <f>SUM(F58:AC58)</f>
        <v>0</v>
      </c>
      <c r="AE58" s="26"/>
      <c r="AF58" s="26"/>
      <c r="AG58" s="26"/>
      <c r="AH58" s="26"/>
      <c r="AI58"/>
      <c r="AJ58"/>
      <c r="AK58"/>
      <c r="AL58"/>
      <c r="AM58"/>
      <c r="AN58"/>
      <c r="AO58"/>
      <c r="AP58"/>
      <c r="AQ58"/>
      <c r="AR58"/>
      <c r="AS58"/>
      <c r="AT58"/>
      <c r="AU58"/>
      <c r="AV58"/>
    </row>
    <row r="59" spans="1:48">
      <c r="A59" s="89" t="s">
        <v>15</v>
      </c>
      <c r="B59" s="89"/>
      <c r="C59" s="89"/>
      <c r="D59" s="89"/>
      <c r="E59" s="90"/>
      <c r="F59" s="91"/>
      <c r="G59" s="83"/>
      <c r="H59" s="22"/>
      <c r="I59" s="235"/>
      <c r="J59"/>
      <c r="K59" s="23"/>
      <c r="L59" s="22"/>
      <c r="M59" s="57"/>
      <c r="N59" s="235"/>
      <c r="P59" s="23"/>
      <c r="Q59" s="22"/>
      <c r="R59" s="57"/>
      <c r="S59" s="235"/>
      <c r="T59"/>
      <c r="U59" s="23"/>
      <c r="V59" s="23"/>
      <c r="W59" s="57"/>
      <c r="X59" s="235"/>
      <c r="Y59"/>
      <c r="Z59" s="23"/>
      <c r="AA59" s="23"/>
      <c r="AB59" s="23"/>
      <c r="AC59" s="235"/>
      <c r="AD59" s="248"/>
      <c r="AE59" s="6"/>
      <c r="AF59" s="6"/>
      <c r="AG59" s="6"/>
      <c r="AH59" s="6"/>
      <c r="AI59"/>
      <c r="AK59"/>
      <c r="AL59"/>
      <c r="AM59"/>
      <c r="AN59"/>
      <c r="AO59" s="1"/>
      <c r="AP59" s="1"/>
      <c r="AQ59" s="1"/>
      <c r="AR59" s="1"/>
      <c r="AS59" s="1"/>
      <c r="AT59" s="1"/>
      <c r="AU59" s="1"/>
      <c r="AV59" s="1"/>
    </row>
    <row r="60" spans="1:48">
      <c r="A60" s="98"/>
      <c r="B60" s="84"/>
      <c r="C60" s="84"/>
      <c r="D60" s="84"/>
      <c r="E60" s="85"/>
      <c r="F60" s="76"/>
      <c r="G60" s="76"/>
      <c r="I60" s="233"/>
      <c r="J60"/>
      <c r="K60" s="24"/>
      <c r="L60"/>
      <c r="M60" s="59"/>
      <c r="N60" s="233"/>
      <c r="P60" s="24"/>
      <c r="Q60"/>
      <c r="R60" s="59"/>
      <c r="S60" s="233"/>
      <c r="T60"/>
      <c r="U60" s="24"/>
      <c r="V60" s="24"/>
      <c r="W60" s="59"/>
      <c r="X60" s="233"/>
      <c r="Y60"/>
      <c r="Z60" s="24"/>
      <c r="AA60" s="24"/>
      <c r="AB60" s="24"/>
      <c r="AC60" s="233"/>
      <c r="AD60" s="248"/>
      <c r="AE60" s="6"/>
      <c r="AF60" s="6"/>
      <c r="AG60" s="6"/>
      <c r="AH60" s="6"/>
      <c r="AI60"/>
      <c r="AK60"/>
      <c r="AL60"/>
      <c r="AM60"/>
      <c r="AN60"/>
      <c r="AO60"/>
    </row>
    <row r="61" spans="1:48" s="1" customFormat="1">
      <c r="A61" s="98"/>
      <c r="B61" s="86"/>
      <c r="C61" s="86"/>
      <c r="D61" s="86"/>
      <c r="E61" s="87"/>
      <c r="F61" s="39" t="str">
        <f>CONCATENATE(A59, " Annual Total")</f>
        <v>Animal Costs Annual Total</v>
      </c>
      <c r="G61" s="40"/>
      <c r="H61" s="40"/>
      <c r="I61" s="234">
        <f>ROUNDUP(SUM(I59:I60), 0)</f>
        <v>0</v>
      </c>
      <c r="J61"/>
      <c r="K61" s="25"/>
      <c r="L61" s="40"/>
      <c r="M61" s="60"/>
      <c r="N61" s="234">
        <f>ROUNDUP(SUM(N59:N60), 0)</f>
        <v>0</v>
      </c>
      <c r="O61"/>
      <c r="P61" s="25"/>
      <c r="Q61" s="40"/>
      <c r="R61" s="60"/>
      <c r="S61" s="234">
        <f>ROUNDUP(SUM(S59:S60), 0)</f>
        <v>0</v>
      </c>
      <c r="T61"/>
      <c r="U61" s="25"/>
      <c r="V61" s="25"/>
      <c r="W61" s="60"/>
      <c r="X61" s="234">
        <f>ROUNDUP(SUM(X59:X60), 0)</f>
        <v>0</v>
      </c>
      <c r="Y61"/>
      <c r="Z61" s="25"/>
      <c r="AA61" s="25"/>
      <c r="AB61" s="25"/>
      <c r="AC61" s="234">
        <f>ROUNDUP(SUM(AC59:AC60), 0)</f>
        <v>0</v>
      </c>
      <c r="AD61" s="308">
        <f>SUM(F61:AC61)</f>
        <v>0</v>
      </c>
      <c r="AE61" s="26"/>
      <c r="AF61" s="26"/>
      <c r="AG61" s="26"/>
      <c r="AH61" s="26"/>
      <c r="AI61"/>
      <c r="AJ61"/>
      <c r="AK61"/>
      <c r="AL61"/>
      <c r="AM61"/>
      <c r="AN61"/>
      <c r="AO61"/>
      <c r="AP61"/>
      <c r="AQ61"/>
      <c r="AR61"/>
      <c r="AS61"/>
      <c r="AT61"/>
      <c r="AU61"/>
      <c r="AV61"/>
    </row>
    <row r="62" spans="1:48">
      <c r="A62" s="89" t="s">
        <v>10</v>
      </c>
      <c r="B62" s="89"/>
      <c r="C62" s="89"/>
      <c r="D62" s="89"/>
      <c r="E62" s="90"/>
      <c r="F62" s="21" t="s">
        <v>30</v>
      </c>
      <c r="G62" s="11"/>
      <c r="H62" s="104"/>
      <c r="I62" s="235"/>
      <c r="J62" s="75"/>
      <c r="K62" s="23"/>
      <c r="L62" s="22"/>
      <c r="M62" s="57"/>
      <c r="N62" s="235"/>
      <c r="O62" s="75"/>
      <c r="P62" s="23"/>
      <c r="Q62" s="22"/>
      <c r="R62" s="57"/>
      <c r="S62" s="235"/>
      <c r="T62" s="75"/>
      <c r="U62" s="23"/>
      <c r="V62" s="23"/>
      <c r="W62" s="57"/>
      <c r="X62" s="235"/>
      <c r="Y62" s="75"/>
      <c r="Z62" s="23"/>
      <c r="AA62" s="23"/>
      <c r="AB62" s="23"/>
      <c r="AC62" s="235"/>
      <c r="AD62" s="248"/>
      <c r="AE62" s="6"/>
      <c r="AF62" s="6"/>
      <c r="AG62" s="6"/>
      <c r="AH62" s="6"/>
      <c r="AI62"/>
      <c r="AK62"/>
      <c r="AL62"/>
      <c r="AM62"/>
      <c r="AN62"/>
      <c r="AO62" s="1"/>
      <c r="AP62" s="1"/>
      <c r="AQ62" s="1"/>
      <c r="AR62" s="1"/>
      <c r="AS62" s="1"/>
      <c r="AT62" s="1"/>
      <c r="AU62" s="1"/>
      <c r="AV62" s="1"/>
    </row>
    <row r="63" spans="1:48">
      <c r="A63" s="136"/>
      <c r="B63" s="84"/>
      <c r="C63" s="84"/>
      <c r="D63" s="84"/>
      <c r="E63" s="85"/>
      <c r="F63" s="16" t="s">
        <v>31</v>
      </c>
      <c r="G63" s="2"/>
      <c r="H63" s="105"/>
      <c r="I63" s="233"/>
      <c r="J63"/>
      <c r="K63" s="24"/>
      <c r="L63"/>
      <c r="M63" s="59"/>
      <c r="N63" s="233"/>
      <c r="P63" s="24"/>
      <c r="Q63"/>
      <c r="R63" s="59"/>
      <c r="S63" s="233"/>
      <c r="T63"/>
      <c r="U63" s="24"/>
      <c r="V63" s="24"/>
      <c r="W63" s="59"/>
      <c r="X63" s="233"/>
      <c r="Y63"/>
      <c r="Z63" s="24"/>
      <c r="AA63" s="24"/>
      <c r="AB63" s="24"/>
      <c r="AC63" s="233"/>
      <c r="AD63" s="248"/>
      <c r="AE63" s="6"/>
      <c r="AF63" s="6"/>
      <c r="AG63" s="6"/>
      <c r="AH63" s="6"/>
      <c r="AI63"/>
      <c r="AK63"/>
      <c r="AL63"/>
      <c r="AM63"/>
      <c r="AN63"/>
      <c r="AO63"/>
    </row>
    <row r="64" spans="1:48" s="1" customFormat="1">
      <c r="A64" s="84"/>
      <c r="B64" s="84"/>
      <c r="C64" s="84"/>
      <c r="D64" s="84"/>
      <c r="E64" s="85"/>
      <c r="F64" s="39" t="s">
        <v>74</v>
      </c>
      <c r="G64" s="40"/>
      <c r="H64" s="40"/>
      <c r="I64" s="238">
        <f>SUM(I62:I63)</f>
        <v>0</v>
      </c>
      <c r="J64"/>
      <c r="K64" s="26"/>
      <c r="M64" s="61"/>
      <c r="N64" s="238">
        <f>SUM(N62:N63)</f>
        <v>0</v>
      </c>
      <c r="O64"/>
      <c r="P64" s="25"/>
      <c r="Q64" s="40"/>
      <c r="R64" s="60"/>
      <c r="S64" s="238">
        <f>SUM(S62:S63)</f>
        <v>0</v>
      </c>
      <c r="T64"/>
      <c r="U64" s="26"/>
      <c r="V64" s="26"/>
      <c r="W64" s="61"/>
      <c r="X64" s="238">
        <f>SUM(X62:X63)</f>
        <v>0</v>
      </c>
      <c r="Y64"/>
      <c r="Z64" s="26"/>
      <c r="AA64" s="26"/>
      <c r="AB64" s="25"/>
      <c r="AC64" s="238">
        <f>SUM(AC62:AC63)</f>
        <v>0</v>
      </c>
      <c r="AD64" s="247">
        <f>SUM(F64:AC64)</f>
        <v>0</v>
      </c>
      <c r="AE64" s="355"/>
      <c r="AF64" s="26"/>
      <c r="AG64" s="26"/>
      <c r="AH64" s="26"/>
      <c r="AI64"/>
      <c r="AJ64"/>
      <c r="AK64"/>
      <c r="AL64"/>
      <c r="AM64"/>
      <c r="AN64"/>
      <c r="AO64"/>
      <c r="AP64"/>
      <c r="AQ64"/>
      <c r="AR64"/>
      <c r="AS64"/>
      <c r="AT64"/>
      <c r="AU64"/>
      <c r="AV64"/>
    </row>
    <row r="65" spans="1:16373">
      <c r="A65" s="89" t="s">
        <v>107</v>
      </c>
      <c r="B65" s="89"/>
      <c r="C65" s="89"/>
      <c r="D65" s="89"/>
      <c r="E65" s="90"/>
      <c r="F65" s="91"/>
      <c r="G65" s="91"/>
      <c r="H65" s="11"/>
      <c r="I65" s="239"/>
      <c r="J65" s="75"/>
      <c r="K65" s="27"/>
      <c r="L65" s="11"/>
      <c r="M65" s="62"/>
      <c r="N65" s="239"/>
      <c r="O65" s="75"/>
      <c r="P65" s="27"/>
      <c r="Q65" s="11"/>
      <c r="R65" s="62"/>
      <c r="S65" s="239"/>
      <c r="T65" s="75"/>
      <c r="U65" s="27"/>
      <c r="V65" s="27"/>
      <c r="W65" s="62"/>
      <c r="X65" s="239"/>
      <c r="Y65" s="75"/>
      <c r="Z65" s="27"/>
      <c r="AA65" s="27"/>
      <c r="AB65" s="27"/>
      <c r="AC65" s="239"/>
      <c r="AD65" s="310"/>
      <c r="AE65" s="73"/>
      <c r="AF65" s="73"/>
      <c r="AG65" s="73"/>
      <c r="AH65" s="73"/>
      <c r="AI65"/>
      <c r="AK65"/>
      <c r="AL65"/>
      <c r="AM65"/>
      <c r="AN65"/>
      <c r="AO65" s="1"/>
      <c r="AP65" s="1"/>
      <c r="AQ65" s="1"/>
      <c r="AR65" s="1"/>
      <c r="AS65" s="1"/>
      <c r="AT65" s="1"/>
      <c r="AU65" s="1"/>
      <c r="AV65" s="1"/>
    </row>
    <row r="66" spans="1:16373">
      <c r="A66" s="84"/>
      <c r="B66" s="84"/>
      <c r="C66" s="84"/>
      <c r="D66" s="84"/>
      <c r="E66" s="85"/>
      <c r="F66" s="88"/>
      <c r="G66" s="88"/>
      <c r="H66" s="2"/>
      <c r="I66" s="236"/>
      <c r="J66"/>
      <c r="K66" s="28"/>
      <c r="L66" s="2"/>
      <c r="M66" s="63"/>
      <c r="N66" s="236"/>
      <c r="P66" s="28"/>
      <c r="Q66" s="2"/>
      <c r="R66" s="63"/>
      <c r="S66" s="236"/>
      <c r="T66"/>
      <c r="U66" s="28"/>
      <c r="V66" s="28"/>
      <c r="W66" s="63"/>
      <c r="X66" s="236"/>
      <c r="Y66"/>
      <c r="Z66" s="28"/>
      <c r="AA66" s="28"/>
      <c r="AB66" s="28"/>
      <c r="AC66" s="236"/>
      <c r="AD66" s="309"/>
      <c r="AE66" s="73"/>
      <c r="AF66" s="73"/>
      <c r="AG66" s="73"/>
      <c r="AH66" s="73"/>
      <c r="AI66"/>
      <c r="AK66"/>
      <c r="AL66"/>
      <c r="AM66"/>
      <c r="AN66"/>
      <c r="AO66"/>
    </row>
    <row r="67" spans="1:16373" s="1" customFormat="1">
      <c r="A67" s="86"/>
      <c r="B67" s="86"/>
      <c r="C67" s="86"/>
      <c r="D67" s="86"/>
      <c r="E67" s="87"/>
      <c r="F67" s="39" t="s">
        <v>110</v>
      </c>
      <c r="G67" s="40"/>
      <c r="H67" s="40"/>
      <c r="I67" s="234">
        <f>ROUNDUP(SUM(I65:I66), 0)</f>
        <v>0</v>
      </c>
      <c r="J67"/>
      <c r="K67" s="25"/>
      <c r="L67" s="40"/>
      <c r="M67" s="60"/>
      <c r="N67" s="234">
        <f>ROUNDUP(SUM(N65:N66), 0)</f>
        <v>0</v>
      </c>
      <c r="O67"/>
      <c r="P67" s="25"/>
      <c r="Q67" s="40"/>
      <c r="R67" s="60"/>
      <c r="S67" s="234">
        <f>ROUNDUP(SUM(S65:S66), 0)</f>
        <v>0</v>
      </c>
      <c r="T67"/>
      <c r="U67" s="25"/>
      <c r="V67" s="25"/>
      <c r="W67" s="60"/>
      <c r="X67" s="234">
        <f>ROUNDUP(SUM(X65:X66), 0)</f>
        <v>0</v>
      </c>
      <c r="Y67"/>
      <c r="Z67" s="25"/>
      <c r="AA67" s="25"/>
      <c r="AB67" s="25"/>
      <c r="AC67" s="234">
        <f>ROUNDUP(SUM(AC65:AC66), 0)</f>
        <v>0</v>
      </c>
      <c r="AD67" s="247">
        <f>SUM(F67:AC67)</f>
        <v>0</v>
      </c>
      <c r="AE67" s="355"/>
      <c r="AF67" s="26"/>
      <c r="AG67" s="26"/>
      <c r="AH67" s="26"/>
      <c r="AI67"/>
      <c r="AJ67"/>
      <c r="AK67"/>
      <c r="AL67"/>
      <c r="AM67"/>
      <c r="AN67"/>
      <c r="AO67"/>
      <c r="AP67"/>
      <c r="AQ67"/>
      <c r="AR67"/>
      <c r="AS67"/>
      <c r="AT67"/>
      <c r="AU67"/>
      <c r="AV67"/>
    </row>
    <row r="68" spans="1:16373">
      <c r="A68" s="89" t="s">
        <v>106</v>
      </c>
      <c r="B68" s="89"/>
      <c r="C68" s="89"/>
      <c r="D68" s="89"/>
      <c r="E68" s="90"/>
      <c r="F68" s="91"/>
      <c r="G68" s="91"/>
      <c r="H68" s="11"/>
      <c r="I68" s="239"/>
      <c r="J68" s="75"/>
      <c r="K68" s="27"/>
      <c r="L68" s="11"/>
      <c r="M68" s="62"/>
      <c r="N68" s="239"/>
      <c r="O68" s="75"/>
      <c r="P68" s="27"/>
      <c r="Q68" s="11"/>
      <c r="R68" s="62"/>
      <c r="S68" s="239"/>
      <c r="T68" s="75"/>
      <c r="U68" s="27"/>
      <c r="V68" s="27"/>
      <c r="W68" s="62"/>
      <c r="X68" s="239"/>
      <c r="Y68" s="75"/>
      <c r="Z68" s="27"/>
      <c r="AA68" s="27"/>
      <c r="AB68" s="27"/>
      <c r="AC68" s="239"/>
      <c r="AD68" s="310"/>
      <c r="AE68" s="73"/>
      <c r="AF68" s="73"/>
      <c r="AG68" s="73"/>
      <c r="AH68" s="73"/>
      <c r="AI68"/>
      <c r="AK68"/>
      <c r="AL68"/>
      <c r="AM68"/>
      <c r="AN68"/>
      <c r="AO68"/>
    </row>
    <row r="69" spans="1:16373">
      <c r="A69" s="84"/>
      <c r="B69" s="84"/>
      <c r="C69" s="84"/>
      <c r="D69" s="84"/>
      <c r="E69" s="85"/>
      <c r="F69" s="88"/>
      <c r="G69" s="88"/>
      <c r="H69" s="2"/>
      <c r="I69" s="236"/>
      <c r="J69"/>
      <c r="K69" s="28"/>
      <c r="L69" s="2"/>
      <c r="M69" s="63"/>
      <c r="N69" s="236"/>
      <c r="P69" s="28"/>
      <c r="Q69" s="2"/>
      <c r="R69" s="63"/>
      <c r="S69" s="236"/>
      <c r="T69"/>
      <c r="U69" s="28"/>
      <c r="V69" s="28"/>
      <c r="W69" s="63"/>
      <c r="X69" s="236"/>
      <c r="Y69"/>
      <c r="Z69" s="28"/>
      <c r="AA69" s="28"/>
      <c r="AB69" s="28"/>
      <c r="AC69" s="236"/>
      <c r="AD69" s="309"/>
      <c r="AE69" s="73"/>
      <c r="AF69" s="73"/>
      <c r="AG69" s="73"/>
      <c r="AH69" s="73"/>
      <c r="AI69"/>
      <c r="AK69"/>
      <c r="AL69"/>
      <c r="AM69"/>
      <c r="AN69"/>
      <c r="AO69"/>
    </row>
    <row r="70" spans="1:16373">
      <c r="A70" s="86"/>
      <c r="B70" s="86"/>
      <c r="C70" s="86"/>
      <c r="D70" s="86"/>
      <c r="E70" s="87"/>
      <c r="F70" s="39" t="s">
        <v>111</v>
      </c>
      <c r="G70" s="40"/>
      <c r="H70" s="40"/>
      <c r="I70" s="234">
        <f>ROUNDUP(SUM(I68:I69), 0)</f>
        <v>0</v>
      </c>
      <c r="J70"/>
      <c r="K70" s="25"/>
      <c r="L70" s="40"/>
      <c r="M70" s="60"/>
      <c r="N70" s="234">
        <f>ROUNDUP(SUM(N68:N69), 0)</f>
        <v>0</v>
      </c>
      <c r="P70" s="25"/>
      <c r="Q70" s="40"/>
      <c r="R70" s="60"/>
      <c r="S70" s="234">
        <f>ROUNDUP(SUM(S68:S69), 0)</f>
        <v>0</v>
      </c>
      <c r="T70"/>
      <c r="U70" s="25"/>
      <c r="V70" s="25"/>
      <c r="W70" s="60"/>
      <c r="X70" s="234">
        <f>ROUNDUP(SUM(X68:X69), 0)</f>
        <v>0</v>
      </c>
      <c r="Y70"/>
      <c r="Z70" s="25"/>
      <c r="AA70" s="25"/>
      <c r="AB70" s="25"/>
      <c r="AC70" s="234">
        <f>ROUNDUP(SUM(AC68:AC69), 0)</f>
        <v>0</v>
      </c>
      <c r="AD70" s="247">
        <f>SUM(F70:AC70)</f>
        <v>0</v>
      </c>
      <c r="AE70" s="26"/>
      <c r="AF70" s="26"/>
      <c r="AG70" s="26"/>
      <c r="AH70" s="26"/>
      <c r="AI70"/>
      <c r="AK70"/>
      <c r="AL70"/>
      <c r="AM70"/>
      <c r="AN70"/>
      <c r="AO70" s="1"/>
      <c r="AP70" s="1"/>
      <c r="AQ70" s="1"/>
      <c r="AR70" s="1"/>
      <c r="AS70" s="1"/>
      <c r="AT70" s="1"/>
      <c r="AU70" s="1"/>
      <c r="AV70" s="1"/>
    </row>
    <row r="71" spans="1:16373">
      <c r="A71" s="89" t="s">
        <v>37</v>
      </c>
      <c r="B71" s="89"/>
      <c r="C71" s="89"/>
      <c r="D71" s="89"/>
      <c r="E71" s="90"/>
      <c r="F71" s="91"/>
      <c r="G71" s="91"/>
      <c r="H71" s="11"/>
      <c r="I71" s="239"/>
      <c r="J71" s="75"/>
      <c r="K71" s="27"/>
      <c r="L71" s="11"/>
      <c r="M71" s="62"/>
      <c r="N71" s="239"/>
      <c r="O71" s="75"/>
      <c r="P71" s="27"/>
      <c r="Q71" s="11"/>
      <c r="R71" s="62"/>
      <c r="S71" s="239"/>
      <c r="T71" s="75"/>
      <c r="U71" s="27"/>
      <c r="V71" s="27"/>
      <c r="W71" s="62"/>
      <c r="X71" s="239"/>
      <c r="Y71" s="75"/>
      <c r="Z71" s="27"/>
      <c r="AA71" s="27"/>
      <c r="AB71" s="27"/>
      <c r="AC71" s="239"/>
      <c r="AD71" s="310"/>
      <c r="AE71" s="362"/>
      <c r="AF71" s="73"/>
      <c r="AG71" s="73"/>
      <c r="AH71" s="73"/>
      <c r="AI71"/>
      <c r="AK71"/>
      <c r="AL71"/>
      <c r="AM71"/>
      <c r="AN71"/>
      <c r="AO71"/>
    </row>
    <row r="72" spans="1:16373" s="1" customFormat="1">
      <c r="A72" s="84"/>
      <c r="B72" s="84"/>
      <c r="C72" s="84"/>
      <c r="D72" s="84"/>
      <c r="E72" s="85"/>
      <c r="F72" s="88"/>
      <c r="G72" s="88"/>
      <c r="H72" s="2"/>
      <c r="I72" s="236"/>
      <c r="J72"/>
      <c r="K72" s="28"/>
      <c r="L72" s="2"/>
      <c r="M72" s="63"/>
      <c r="N72" s="236"/>
      <c r="O72"/>
      <c r="P72" s="28"/>
      <c r="Q72" s="2"/>
      <c r="R72" s="63"/>
      <c r="S72" s="236"/>
      <c r="T72"/>
      <c r="U72" s="28"/>
      <c r="V72" s="28"/>
      <c r="W72" s="63"/>
      <c r="X72" s="236"/>
      <c r="Y72"/>
      <c r="Z72" s="28"/>
      <c r="AA72" s="28"/>
      <c r="AB72" s="28"/>
      <c r="AC72" s="236"/>
      <c r="AD72" s="309"/>
      <c r="AE72" s="73"/>
      <c r="AF72" s="73"/>
      <c r="AG72" s="73"/>
      <c r="AH72" s="73"/>
      <c r="AI72"/>
      <c r="AJ72"/>
      <c r="AK72"/>
      <c r="AL72"/>
      <c r="AM72"/>
      <c r="AN72"/>
      <c r="AO72"/>
      <c r="AP72"/>
      <c r="AQ72"/>
      <c r="AR72"/>
      <c r="AS72"/>
      <c r="AT72"/>
      <c r="AU72"/>
      <c r="AV72"/>
    </row>
    <row r="73" spans="1:16373">
      <c r="A73" s="84"/>
      <c r="B73" s="84"/>
      <c r="C73" s="84"/>
      <c r="D73" s="84"/>
      <c r="E73" s="85"/>
      <c r="F73" s="88"/>
      <c r="G73" s="88"/>
      <c r="H73" s="2"/>
      <c r="I73" s="236"/>
      <c r="J73"/>
      <c r="K73" s="28"/>
      <c r="L73" s="2"/>
      <c r="M73" s="63"/>
      <c r="N73" s="236"/>
      <c r="P73" s="28"/>
      <c r="Q73" s="2"/>
      <c r="R73" s="63"/>
      <c r="S73" s="236"/>
      <c r="T73"/>
      <c r="U73" s="28"/>
      <c r="V73" s="28"/>
      <c r="W73" s="63"/>
      <c r="X73" s="236"/>
      <c r="Y73"/>
      <c r="Z73" s="28"/>
      <c r="AA73" s="28"/>
      <c r="AB73" s="28"/>
      <c r="AC73" s="236"/>
      <c r="AD73" s="309"/>
      <c r="AE73" s="73"/>
      <c r="AF73" s="73"/>
      <c r="AG73" s="73"/>
      <c r="AH73" s="73"/>
      <c r="AI73"/>
      <c r="AK73"/>
      <c r="AL73"/>
      <c r="AM73"/>
      <c r="AN73"/>
      <c r="AO73"/>
    </row>
    <row r="74" spans="1:16373">
      <c r="A74" s="84"/>
      <c r="B74" s="84"/>
      <c r="C74" s="84"/>
      <c r="D74" s="84"/>
      <c r="E74" s="85"/>
      <c r="F74" s="88"/>
      <c r="G74" s="88"/>
      <c r="H74" s="2"/>
      <c r="I74" s="236"/>
      <c r="J74"/>
      <c r="K74" s="28"/>
      <c r="L74" s="2"/>
      <c r="M74" s="63"/>
      <c r="N74" s="236"/>
      <c r="P74" s="28"/>
      <c r="Q74" s="2"/>
      <c r="R74" s="63"/>
      <c r="S74" s="236"/>
      <c r="T74"/>
      <c r="U74" s="28"/>
      <c r="V74" s="28"/>
      <c r="W74" s="63"/>
      <c r="X74" s="236"/>
      <c r="Y74"/>
      <c r="Z74" s="28"/>
      <c r="AA74" s="28"/>
      <c r="AB74" s="28"/>
      <c r="AC74" s="236"/>
      <c r="AD74" s="309"/>
      <c r="AE74" s="73"/>
      <c r="AF74" s="73"/>
      <c r="AG74" s="73"/>
      <c r="AH74" s="73"/>
      <c r="AI74"/>
      <c r="AK74"/>
      <c r="AL74"/>
      <c r="AM74"/>
      <c r="AN74"/>
      <c r="AO74"/>
    </row>
    <row r="75" spans="1:16373">
      <c r="A75" s="86"/>
      <c r="B75" s="86"/>
      <c r="C75" s="86"/>
      <c r="D75" s="86"/>
      <c r="E75" s="87"/>
      <c r="F75" s="39" t="s">
        <v>75</v>
      </c>
      <c r="G75" s="40"/>
      <c r="H75" s="40"/>
      <c r="I75" s="234">
        <f>ROUNDUP(SUM(I71:I74), 0)</f>
        <v>0</v>
      </c>
      <c r="J75"/>
      <c r="K75" s="25"/>
      <c r="L75" s="40"/>
      <c r="M75" s="60"/>
      <c r="N75" s="234">
        <f>ROUNDUP(SUM(N71:N74), 0)</f>
        <v>0</v>
      </c>
      <c r="P75" s="25"/>
      <c r="Q75" s="40"/>
      <c r="R75" s="60"/>
      <c r="S75" s="234">
        <f>ROUNDUP(SUM(S71:S74), 0)</f>
        <v>0</v>
      </c>
      <c r="T75"/>
      <c r="U75" s="25"/>
      <c r="V75" s="25"/>
      <c r="W75" s="60"/>
      <c r="X75" s="234">
        <f>ROUNDUP(SUM(X71:X74), 0)</f>
        <v>0</v>
      </c>
      <c r="Y75"/>
      <c r="Z75" s="25"/>
      <c r="AA75" s="25"/>
      <c r="AB75" s="25"/>
      <c r="AC75" s="234">
        <f>ROUNDUP(SUM(AC71:AC74), 0)</f>
        <v>0</v>
      </c>
      <c r="AD75" s="247">
        <f>SUM(F75:AC75)</f>
        <v>0</v>
      </c>
      <c r="AE75" s="26"/>
      <c r="AF75" s="26"/>
      <c r="AG75" s="26"/>
      <c r="AH75" s="26"/>
      <c r="AI75"/>
      <c r="AK75"/>
      <c r="AL75"/>
      <c r="AM75"/>
      <c r="AN75"/>
      <c r="AO75"/>
    </row>
    <row r="76" spans="1:16373" ht="12.6" customHeight="1">
      <c r="A76" s="331" t="s">
        <v>144</v>
      </c>
      <c r="B76" s="332"/>
      <c r="C76" s="332"/>
      <c r="D76" s="332"/>
      <c r="E76" s="333"/>
      <c r="F76" s="21" t="s">
        <v>104</v>
      </c>
      <c r="G76" s="11"/>
      <c r="H76" s="57"/>
      <c r="I76" s="383"/>
      <c r="J76" s="23"/>
      <c r="K76" s="23"/>
      <c r="L76" s="22"/>
      <c r="M76" s="57"/>
      <c r="N76" s="383"/>
      <c r="O76" s="23"/>
      <c r="P76" s="23"/>
      <c r="Q76" s="22"/>
      <c r="R76" s="57"/>
      <c r="S76" s="383"/>
      <c r="T76" s="23"/>
      <c r="U76" s="23"/>
      <c r="V76" s="22"/>
      <c r="W76" s="57"/>
      <c r="X76" s="383"/>
      <c r="Y76" s="23"/>
      <c r="Z76" s="23"/>
      <c r="AA76" s="22"/>
      <c r="AB76" s="57"/>
      <c r="AC76" s="383"/>
      <c r="AD76" s="248">
        <f>SUM(I76:AC76)</f>
        <v>0</v>
      </c>
      <c r="AE76" s="24"/>
      <c r="AF76" s="24"/>
      <c r="AG76" s="24"/>
      <c r="AH76"/>
      <c r="AI76"/>
      <c r="AK76"/>
      <c r="AL76"/>
      <c r="AM76"/>
      <c r="AN76"/>
      <c r="AO76"/>
    </row>
    <row r="77" spans="1:16373">
      <c r="A77" s="334"/>
      <c r="B77" s="335"/>
      <c r="C77" s="335"/>
      <c r="D77" s="335"/>
      <c r="E77" s="336"/>
      <c r="F77" s="16" t="s">
        <v>108</v>
      </c>
      <c r="G77" s="2"/>
      <c r="H77" s="59"/>
      <c r="I77" s="384"/>
      <c r="J77" s="24"/>
      <c r="K77" s="24"/>
      <c r="L77"/>
      <c r="M77" s="59"/>
      <c r="N77" s="384"/>
      <c r="O77" s="24"/>
      <c r="P77" s="24"/>
      <c r="Q77"/>
      <c r="R77" s="59"/>
      <c r="S77" s="384"/>
      <c r="T77" s="24"/>
      <c r="U77" s="24"/>
      <c r="W77" s="59"/>
      <c r="X77" s="384"/>
      <c r="Y77" s="24"/>
      <c r="Z77" s="24"/>
      <c r="AA77"/>
      <c r="AB77" s="59"/>
      <c r="AC77" s="384"/>
      <c r="AD77" s="248">
        <f>SUM(I77:AC77)</f>
        <v>0</v>
      </c>
      <c r="AE77" s="349"/>
      <c r="AF77" s="24"/>
      <c r="AG77" s="24"/>
      <c r="AH77"/>
      <c r="AI77"/>
      <c r="AK77"/>
      <c r="AL77"/>
      <c r="AM77"/>
      <c r="AN77"/>
      <c r="AO77"/>
    </row>
    <row r="78" spans="1:16373" ht="13.5" thickBot="1">
      <c r="A78" s="337"/>
      <c r="B78" s="338"/>
      <c r="C78" s="338"/>
      <c r="D78" s="338"/>
      <c r="E78" s="339"/>
      <c r="F78" s="39" t="s">
        <v>76</v>
      </c>
      <c r="G78" s="40"/>
      <c r="H78" s="56"/>
      <c r="I78" s="242">
        <f>SUM(I76:I77)</f>
        <v>0</v>
      </c>
      <c r="J78" s="29"/>
      <c r="K78" s="29"/>
      <c r="L78" s="32"/>
      <c r="M78" s="64"/>
      <c r="N78" s="242">
        <f>SUM(N76:Q77)</f>
        <v>0</v>
      </c>
      <c r="O78" s="29"/>
      <c r="P78" s="29"/>
      <c r="Q78" s="32"/>
      <c r="R78" s="64"/>
      <c r="S78" s="242">
        <f>SUM(S76:S77)</f>
        <v>0</v>
      </c>
      <c r="T78" s="29"/>
      <c r="U78" s="29"/>
      <c r="V78" s="32"/>
      <c r="W78" s="64"/>
      <c r="X78" s="242">
        <f>SUM(X76:X77)</f>
        <v>0</v>
      </c>
      <c r="Y78" s="29"/>
      <c r="Z78" s="29"/>
      <c r="AA78" s="32"/>
      <c r="AB78" s="64"/>
      <c r="AC78" s="242">
        <f>SUM(AC76:AC77)</f>
        <v>0</v>
      </c>
      <c r="AD78" s="308">
        <f>SUM(I78:AC78)</f>
        <v>0</v>
      </c>
      <c r="AE78" s="68"/>
      <c r="AF78" s="10"/>
      <c r="AG78" s="10"/>
      <c r="AH78" s="246"/>
      <c r="AI78"/>
      <c r="AK78"/>
      <c r="AL78"/>
      <c r="AM78"/>
      <c r="AN78"/>
      <c r="AO78"/>
    </row>
    <row r="79" spans="1:16373" ht="12.6" customHeight="1" thickBot="1">
      <c r="A79" s="407" t="s">
        <v>42</v>
      </c>
      <c r="B79" s="408"/>
      <c r="C79" s="408"/>
      <c r="D79" s="408"/>
      <c r="E79" s="409"/>
      <c r="F79" s="410"/>
      <c r="G79" s="410"/>
      <c r="H79" s="411"/>
      <c r="I79" s="421">
        <f>'Non-Federal Detail'!I80</f>
        <v>0.63500000000000001</v>
      </c>
      <c r="J79" s="412"/>
      <c r="K79" s="413"/>
      <c r="L79" s="410"/>
      <c r="M79" s="411"/>
      <c r="N79" s="421">
        <f>'Non-Federal Detail'!N80</f>
        <v>0.63500000000000001</v>
      </c>
      <c r="O79" s="414"/>
      <c r="P79" s="413"/>
      <c r="Q79" s="410"/>
      <c r="R79" s="411"/>
      <c r="S79" s="421">
        <f>'Non-Federal Detail'!S80</f>
        <v>0.63500000000000001</v>
      </c>
      <c r="T79" s="413"/>
      <c r="U79" s="413"/>
      <c r="V79" s="410"/>
      <c r="W79" s="411"/>
      <c r="X79" s="421">
        <f>'Non-Federal Detail'!X80</f>
        <v>0.63500000000000001</v>
      </c>
      <c r="Y79" s="414"/>
      <c r="Z79" s="413"/>
      <c r="AA79" s="410"/>
      <c r="AB79" s="411"/>
      <c r="AC79" s="421">
        <f>'Non-Federal Detail'!AC80</f>
        <v>0.63500000000000001</v>
      </c>
      <c r="AD79" s="416"/>
      <c r="AE79" s="399"/>
      <c r="AF79" s="399"/>
      <c r="AG79" s="399"/>
      <c r="AH79" s="246"/>
      <c r="AI79"/>
      <c r="AK79"/>
      <c r="AL79"/>
      <c r="AM79"/>
      <c r="AN79"/>
      <c r="AO79"/>
    </row>
    <row r="80" spans="1:16373" s="49" customFormat="1" ht="17.25" thickTop="1" thickBot="1">
      <c r="A80" s="319" t="s">
        <v>56</v>
      </c>
      <c r="B80" s="320"/>
      <c r="C80" s="320"/>
      <c r="D80" s="320"/>
      <c r="E80" s="321"/>
      <c r="F80"/>
      <c r="G80"/>
      <c r="H80" s="10"/>
      <c r="I80" s="243">
        <f>SUM(I44,I48,I51,I58,I61,I64,I67,I70,I75,I78)</f>
        <v>0</v>
      </c>
      <c r="J80" s="10"/>
      <c r="K80" s="24"/>
      <c r="L80"/>
      <c r="M80" s="406"/>
      <c r="N80" s="243">
        <f>SUM(N44,N48,N51,N58,N61,N64,N67,N70,N75, N78)</f>
        <v>0</v>
      </c>
      <c r="O80" s="10"/>
      <c r="P80" s="24"/>
      <c r="Q80"/>
      <c r="R80" s="10"/>
      <c r="S80" s="243">
        <f>SUM(S44,S48,S51,S58,S61,S64,S67,S70,S75,S78)</f>
        <v>0</v>
      </c>
      <c r="T80" s="24"/>
      <c r="U80" s="24"/>
      <c r="V80"/>
      <c r="W80" s="10"/>
      <c r="X80" s="243">
        <f>SUM(X44,X48,X51,X58,X61,X64,X67,X70,X75, X78)</f>
        <v>0</v>
      </c>
      <c r="Y80" s="10"/>
      <c r="Z80" s="24"/>
      <c r="AA80"/>
      <c r="AB80" s="10"/>
      <c r="AC80" s="243">
        <f>SUM(AC44,AC48,AC51,AC58,AC61,AC64,AC67,AC70,AC75, AC78)</f>
        <v>0</v>
      </c>
      <c r="AD80" s="415">
        <f>SUM(I80:AC80)</f>
        <v>0</v>
      </c>
      <c r="AE80" s="10"/>
      <c r="AF80" s="10"/>
      <c r="AG80" s="10"/>
      <c r="AH80" s="1"/>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c r="AML80"/>
      <c r="AMM80"/>
      <c r="AMN80"/>
      <c r="AMO80"/>
      <c r="AMP80"/>
      <c r="AMQ80"/>
      <c r="AMR80"/>
      <c r="AMS80"/>
      <c r="AMT80"/>
      <c r="AMU80"/>
      <c r="AMV80"/>
      <c r="AMW80"/>
      <c r="AMX80"/>
      <c r="AMY80"/>
      <c r="AMZ80"/>
      <c r="ANA80"/>
      <c r="ANB80"/>
      <c r="ANC80"/>
      <c r="AND80"/>
      <c r="ANE80"/>
      <c r="ANF80"/>
      <c r="ANG80"/>
      <c r="ANH80"/>
      <c r="ANI80"/>
      <c r="ANJ80"/>
      <c r="ANK80"/>
      <c r="ANL80"/>
      <c r="ANM80"/>
      <c r="ANN80"/>
      <c r="ANO80"/>
      <c r="ANP80"/>
      <c r="ANQ80"/>
      <c r="ANR80"/>
      <c r="ANS80"/>
      <c r="ANT80"/>
      <c r="ANU80"/>
      <c r="ANV80"/>
      <c r="ANW80"/>
      <c r="ANX80"/>
      <c r="ANY80"/>
      <c r="ANZ80"/>
      <c r="AOA80"/>
      <c r="AOB80"/>
      <c r="AOC80"/>
      <c r="AOD80"/>
      <c r="AOE80"/>
      <c r="AOF80"/>
      <c r="AOG80"/>
      <c r="AOH80"/>
      <c r="AOI80"/>
      <c r="AOJ80"/>
      <c r="AOK80"/>
      <c r="AOL80"/>
      <c r="AOM80"/>
      <c r="AON80"/>
      <c r="AOO80"/>
      <c r="AOP80"/>
      <c r="AOQ80"/>
      <c r="AOR80"/>
      <c r="AOS80"/>
      <c r="AOT80"/>
      <c r="AOU80"/>
      <c r="AOV80"/>
      <c r="AOW80"/>
      <c r="AOX80"/>
      <c r="AOY80"/>
      <c r="AOZ80"/>
      <c r="APA80"/>
      <c r="APB80"/>
      <c r="APC80"/>
      <c r="APD80"/>
      <c r="APE80"/>
      <c r="APF80"/>
      <c r="APG80"/>
      <c r="APH80"/>
      <c r="API80"/>
      <c r="APJ80"/>
      <c r="APK80"/>
      <c r="APL80"/>
      <c r="APM80"/>
      <c r="APN80"/>
      <c r="APO80"/>
      <c r="APP80"/>
      <c r="APQ80"/>
      <c r="APR80"/>
      <c r="APS80"/>
      <c r="APT80"/>
      <c r="APU80"/>
      <c r="APV80"/>
      <c r="APW80"/>
      <c r="APX80"/>
      <c r="APY80"/>
      <c r="APZ80"/>
      <c r="AQA80"/>
      <c r="AQB80"/>
      <c r="AQC80"/>
      <c r="AQD80"/>
      <c r="AQE80"/>
      <c r="AQF80"/>
      <c r="AQG80"/>
      <c r="AQH80"/>
      <c r="AQI80"/>
      <c r="AQJ80"/>
      <c r="AQK80"/>
      <c r="AQL80"/>
      <c r="AQM80"/>
      <c r="AQN80"/>
      <c r="AQO80"/>
      <c r="AQP80"/>
      <c r="AQQ80"/>
      <c r="AQR80"/>
      <c r="AQS80"/>
      <c r="AQT80"/>
      <c r="AQU80"/>
      <c r="AQV80"/>
      <c r="AQW80"/>
      <c r="AQX80"/>
      <c r="AQY80"/>
      <c r="AQZ80"/>
      <c r="ARA80"/>
      <c r="ARB80"/>
      <c r="ARC80"/>
      <c r="ARD80"/>
      <c r="ARE80"/>
      <c r="ARF80"/>
      <c r="ARG80"/>
      <c r="ARH80"/>
      <c r="ARI80"/>
      <c r="ARJ80"/>
      <c r="ARK80"/>
      <c r="ARL80"/>
      <c r="ARM80"/>
      <c r="ARN80"/>
      <c r="ARO80"/>
      <c r="ARP80"/>
      <c r="ARQ80"/>
      <c r="ARR80"/>
      <c r="ARS80"/>
      <c r="ART80"/>
      <c r="ARU80"/>
      <c r="ARV80"/>
      <c r="ARW80"/>
      <c r="ARX80"/>
      <c r="ARY80"/>
      <c r="ARZ80"/>
      <c r="ASA80"/>
      <c r="ASB80"/>
      <c r="ASC80"/>
      <c r="ASD80"/>
      <c r="ASE80"/>
      <c r="ASF80"/>
      <c r="ASG80"/>
      <c r="ASH80"/>
      <c r="ASI80"/>
      <c r="ASJ80"/>
      <c r="ASK80"/>
      <c r="ASL80"/>
      <c r="ASM80"/>
      <c r="ASN80"/>
      <c r="ASO80"/>
      <c r="ASP80"/>
      <c r="ASQ80"/>
      <c r="ASR80"/>
      <c r="ASS80"/>
      <c r="AST80"/>
      <c r="ASU80"/>
      <c r="ASV80"/>
      <c r="ASW80"/>
      <c r="ASX80"/>
      <c r="ASY80"/>
      <c r="ASZ80"/>
      <c r="ATA80"/>
      <c r="ATB80"/>
      <c r="ATC80"/>
      <c r="ATD80"/>
      <c r="ATE80"/>
      <c r="ATF80"/>
      <c r="ATG80"/>
      <c r="ATH80"/>
      <c r="ATI80"/>
      <c r="ATJ80"/>
      <c r="ATK80"/>
      <c r="ATL80"/>
      <c r="ATM80"/>
      <c r="ATN80"/>
      <c r="ATO80"/>
      <c r="ATP80"/>
      <c r="ATQ80"/>
      <c r="ATR80"/>
      <c r="ATS80"/>
      <c r="ATT80"/>
      <c r="ATU80"/>
      <c r="ATV80"/>
      <c r="ATW80"/>
      <c r="ATX80"/>
      <c r="ATY80"/>
      <c r="ATZ80"/>
      <c r="AUA80"/>
      <c r="AUB80"/>
      <c r="AUC80"/>
      <c r="AUD80"/>
      <c r="AUE80"/>
      <c r="AUF80"/>
      <c r="AUG80"/>
      <c r="AUH80"/>
      <c r="AUI80"/>
      <c r="AUJ80"/>
      <c r="AUK80"/>
      <c r="AUL80"/>
      <c r="AUM80"/>
      <c r="AUN80"/>
      <c r="AUO80"/>
      <c r="AUP80"/>
      <c r="AUQ80"/>
      <c r="AUR80"/>
      <c r="AUS80"/>
      <c r="AUT80"/>
      <c r="AUU80"/>
      <c r="AUV80"/>
      <c r="AUW80"/>
      <c r="AUX80"/>
      <c r="AUY80"/>
      <c r="AUZ80"/>
      <c r="AVA80"/>
      <c r="AVB80"/>
      <c r="AVC80"/>
      <c r="AVD80"/>
      <c r="AVE80"/>
      <c r="AVF80"/>
      <c r="AVG80"/>
      <c r="AVH80"/>
      <c r="AVI80"/>
      <c r="AVJ80"/>
      <c r="AVK80"/>
      <c r="AVL80"/>
      <c r="AVM80"/>
      <c r="AVN80"/>
      <c r="AVO80"/>
      <c r="AVP80"/>
      <c r="AVQ80"/>
      <c r="AVR80"/>
      <c r="AVS80"/>
      <c r="AVT80"/>
      <c r="AVU80"/>
      <c r="AVV80"/>
      <c r="AVW80"/>
      <c r="AVX80"/>
      <c r="AVY80"/>
      <c r="AVZ80"/>
      <c r="AWA80"/>
      <c r="AWB80"/>
      <c r="AWC80"/>
      <c r="AWD80"/>
      <c r="AWE80"/>
      <c r="AWF80"/>
      <c r="AWG80"/>
      <c r="AWH80"/>
      <c r="AWI80"/>
      <c r="AWJ80"/>
      <c r="AWK80"/>
      <c r="AWL80"/>
      <c r="AWM80"/>
      <c r="AWN80"/>
      <c r="AWO80"/>
      <c r="AWP80"/>
      <c r="AWQ80"/>
      <c r="AWR80"/>
      <c r="AWS80"/>
      <c r="AWT80"/>
      <c r="AWU80"/>
      <c r="AWV80"/>
      <c r="AWW80"/>
      <c r="AWX80"/>
      <c r="AWY80"/>
      <c r="AWZ80"/>
      <c r="AXA80"/>
      <c r="AXB80"/>
      <c r="AXC80"/>
      <c r="AXD80"/>
      <c r="AXE80"/>
      <c r="AXF80"/>
      <c r="AXG80"/>
      <c r="AXH80"/>
      <c r="AXI80"/>
      <c r="AXJ80"/>
      <c r="AXK80"/>
      <c r="AXL80"/>
      <c r="AXM80"/>
      <c r="AXN80"/>
      <c r="AXO80"/>
      <c r="AXP80"/>
      <c r="AXQ80"/>
      <c r="AXR80"/>
      <c r="AXS80"/>
      <c r="AXT80"/>
      <c r="AXU80"/>
      <c r="AXV80"/>
      <c r="AXW80"/>
      <c r="AXX80"/>
      <c r="AXY80"/>
      <c r="AXZ80"/>
      <c r="AYA80"/>
      <c r="AYB80"/>
      <c r="AYC80"/>
      <c r="AYD80"/>
      <c r="AYE80"/>
      <c r="AYF80"/>
      <c r="AYG80"/>
      <c r="AYH80"/>
      <c r="AYI80"/>
      <c r="AYJ80"/>
      <c r="AYK80"/>
      <c r="AYL80"/>
      <c r="AYM80"/>
      <c r="AYN80"/>
      <c r="AYO80"/>
      <c r="AYP80"/>
      <c r="AYQ80"/>
      <c r="AYR80"/>
      <c r="AYS80"/>
      <c r="AYT80"/>
      <c r="AYU80"/>
      <c r="AYV80"/>
      <c r="AYW80"/>
      <c r="AYX80"/>
      <c r="AYY80"/>
      <c r="AYZ80"/>
      <c r="AZA80"/>
      <c r="AZB80"/>
      <c r="AZC80"/>
      <c r="AZD80"/>
      <c r="AZE80"/>
      <c r="AZF80"/>
      <c r="AZG80"/>
      <c r="AZH80"/>
      <c r="AZI80"/>
      <c r="AZJ80"/>
      <c r="AZK80"/>
      <c r="AZL80"/>
      <c r="AZM80"/>
      <c r="AZN80"/>
      <c r="AZO80"/>
      <c r="AZP80"/>
      <c r="AZQ80"/>
      <c r="AZR80"/>
      <c r="AZS80"/>
      <c r="AZT80"/>
      <c r="AZU80"/>
      <c r="AZV80"/>
      <c r="AZW80"/>
      <c r="AZX80"/>
      <c r="AZY80"/>
      <c r="AZZ80"/>
      <c r="BAA80"/>
      <c r="BAB80"/>
      <c r="BAC80"/>
      <c r="BAD80"/>
      <c r="BAE80"/>
      <c r="BAF80"/>
      <c r="BAG80"/>
      <c r="BAH80"/>
      <c r="BAI80"/>
      <c r="BAJ80"/>
      <c r="BAK80"/>
      <c r="BAL80"/>
      <c r="BAM80"/>
      <c r="BAN80"/>
      <c r="BAO80"/>
      <c r="BAP80"/>
      <c r="BAQ80"/>
      <c r="BAR80"/>
      <c r="BAS80"/>
      <c r="BAT80"/>
      <c r="BAU80"/>
      <c r="BAV80"/>
      <c r="BAW80"/>
      <c r="BAX80"/>
      <c r="BAY80"/>
      <c r="BAZ80"/>
      <c r="BBA80"/>
      <c r="BBB80"/>
      <c r="BBC80"/>
      <c r="BBD80"/>
      <c r="BBE80"/>
      <c r="BBF80"/>
      <c r="BBG80"/>
      <c r="BBH80"/>
      <c r="BBI80"/>
      <c r="BBJ80"/>
      <c r="BBK80"/>
      <c r="BBL80"/>
      <c r="BBM80"/>
      <c r="BBN80"/>
      <c r="BBO80"/>
      <c r="BBP80"/>
      <c r="BBQ80"/>
      <c r="BBR80"/>
      <c r="BBS80"/>
      <c r="BBT80"/>
      <c r="BBU80"/>
      <c r="BBV80"/>
      <c r="BBW80"/>
      <c r="BBX80"/>
      <c r="BBY80"/>
      <c r="BBZ80"/>
      <c r="BCA80"/>
      <c r="BCB80"/>
      <c r="BCC80"/>
      <c r="BCD80"/>
      <c r="BCE80"/>
      <c r="BCF80"/>
      <c r="BCG80"/>
      <c r="BCH80"/>
      <c r="BCI80"/>
      <c r="BCJ80"/>
      <c r="BCK80"/>
      <c r="BCL80"/>
      <c r="BCM80"/>
      <c r="BCN80"/>
      <c r="BCO80"/>
      <c r="BCP80"/>
      <c r="BCQ80"/>
      <c r="BCR80"/>
      <c r="BCS80"/>
      <c r="BCT80"/>
      <c r="BCU80"/>
      <c r="BCV80"/>
      <c r="BCW80"/>
      <c r="BCX80"/>
      <c r="BCY80"/>
      <c r="BCZ80"/>
      <c r="BDA80"/>
      <c r="BDB80"/>
      <c r="BDC80"/>
      <c r="BDD80"/>
      <c r="BDE80"/>
      <c r="BDF80"/>
      <c r="BDG80"/>
      <c r="BDH80"/>
      <c r="BDI80"/>
      <c r="BDJ80"/>
      <c r="BDK80"/>
      <c r="BDL80"/>
      <c r="BDM80"/>
      <c r="BDN80"/>
      <c r="BDO80"/>
      <c r="BDP80"/>
      <c r="BDQ80"/>
      <c r="BDR80"/>
      <c r="BDS80"/>
      <c r="BDT80"/>
      <c r="BDU80"/>
      <c r="BDV80"/>
      <c r="BDW80"/>
      <c r="BDX80"/>
      <c r="BDY80"/>
      <c r="BDZ80"/>
      <c r="BEA80"/>
      <c r="BEB80"/>
      <c r="BEC80"/>
      <c r="BED80"/>
      <c r="BEE80"/>
      <c r="BEF80"/>
      <c r="BEG80"/>
      <c r="BEH80"/>
      <c r="BEI80"/>
      <c r="BEJ80"/>
      <c r="BEK80"/>
      <c r="BEL80"/>
      <c r="BEM80"/>
      <c r="BEN80"/>
      <c r="BEO80"/>
      <c r="BEP80"/>
      <c r="BEQ80"/>
      <c r="BER80"/>
      <c r="BES80"/>
      <c r="BET80"/>
      <c r="BEU80"/>
      <c r="BEV80"/>
      <c r="BEW80"/>
      <c r="BEX80"/>
      <c r="BEY80"/>
      <c r="BEZ80"/>
      <c r="BFA80"/>
      <c r="BFB80"/>
      <c r="BFC80"/>
      <c r="BFD80"/>
      <c r="BFE80"/>
      <c r="BFF80"/>
      <c r="BFG80"/>
      <c r="BFH80"/>
      <c r="BFI80"/>
      <c r="BFJ80"/>
      <c r="BFK80"/>
      <c r="BFL80"/>
      <c r="BFM80"/>
      <c r="BFN80"/>
      <c r="BFO80"/>
      <c r="BFP80"/>
      <c r="BFQ80"/>
      <c r="BFR80"/>
      <c r="BFS80"/>
      <c r="BFT80"/>
      <c r="BFU80"/>
      <c r="BFV80"/>
      <c r="BFW80"/>
      <c r="BFX80"/>
      <c r="BFY80"/>
      <c r="BFZ80"/>
      <c r="BGA80"/>
      <c r="BGB80"/>
      <c r="BGC80"/>
      <c r="BGD80"/>
      <c r="BGE80"/>
      <c r="BGF80"/>
      <c r="BGG80"/>
      <c r="BGH80"/>
      <c r="BGI80"/>
      <c r="BGJ80"/>
      <c r="BGK80"/>
      <c r="BGL80"/>
      <c r="BGM80"/>
      <c r="BGN80"/>
      <c r="BGO80"/>
      <c r="BGP80"/>
      <c r="BGQ80"/>
      <c r="BGR80"/>
      <c r="BGS80"/>
      <c r="BGT80"/>
      <c r="BGU80"/>
      <c r="BGV80"/>
      <c r="BGW80"/>
      <c r="BGX80"/>
      <c r="BGY80"/>
      <c r="BGZ80"/>
      <c r="BHA80"/>
      <c r="BHB80"/>
      <c r="BHC80"/>
      <c r="BHD80"/>
      <c r="BHE80"/>
      <c r="BHF80"/>
      <c r="BHG80"/>
      <c r="BHH80"/>
      <c r="BHI80"/>
      <c r="BHJ80"/>
      <c r="BHK80"/>
      <c r="BHL80"/>
      <c r="BHM80"/>
      <c r="BHN80"/>
      <c r="BHO80"/>
      <c r="BHP80"/>
      <c r="BHQ80"/>
      <c r="BHR80"/>
      <c r="BHS80"/>
      <c r="BHT80"/>
      <c r="BHU80"/>
      <c r="BHV80"/>
      <c r="BHW80"/>
      <c r="BHX80"/>
      <c r="BHY80"/>
      <c r="BHZ80"/>
      <c r="BIA80"/>
      <c r="BIB80"/>
      <c r="BIC80"/>
      <c r="BID80"/>
      <c r="BIE80"/>
      <c r="BIF80"/>
      <c r="BIG80"/>
      <c r="BIH80"/>
      <c r="BII80"/>
      <c r="BIJ80"/>
      <c r="BIK80"/>
      <c r="BIL80"/>
      <c r="BIM80"/>
      <c r="BIN80"/>
      <c r="BIO80"/>
      <c r="BIP80"/>
      <c r="BIQ80"/>
      <c r="BIR80"/>
      <c r="BIS80"/>
      <c r="BIT80"/>
      <c r="BIU80"/>
      <c r="BIV80"/>
      <c r="BIW80"/>
      <c r="BIX80"/>
      <c r="BIY80"/>
      <c r="BIZ80"/>
      <c r="BJA80"/>
      <c r="BJB80"/>
      <c r="BJC80"/>
      <c r="BJD80"/>
      <c r="BJE80"/>
      <c r="BJF80"/>
      <c r="BJG80"/>
      <c r="BJH80"/>
      <c r="BJI80"/>
      <c r="BJJ80"/>
      <c r="BJK80"/>
      <c r="BJL80"/>
      <c r="BJM80"/>
      <c r="BJN80"/>
      <c r="BJO80"/>
      <c r="BJP80"/>
      <c r="BJQ80"/>
      <c r="BJR80"/>
      <c r="BJS80"/>
      <c r="BJT80"/>
      <c r="BJU80"/>
      <c r="BJV80"/>
      <c r="BJW80"/>
      <c r="BJX80"/>
      <c r="BJY80"/>
      <c r="BJZ80"/>
      <c r="BKA80"/>
      <c r="BKB80"/>
      <c r="BKC80"/>
      <c r="BKD80"/>
      <c r="BKE80"/>
      <c r="BKF80"/>
      <c r="BKG80"/>
      <c r="BKH80"/>
      <c r="BKI80"/>
      <c r="BKJ80"/>
      <c r="BKK80"/>
      <c r="BKL80"/>
      <c r="BKM80"/>
      <c r="BKN80"/>
      <c r="BKO80"/>
      <c r="BKP80"/>
      <c r="BKQ80"/>
      <c r="BKR80"/>
      <c r="BKS80"/>
      <c r="BKT80"/>
      <c r="BKU80"/>
      <c r="BKV80"/>
      <c r="BKW80"/>
      <c r="BKX80"/>
      <c r="BKY80"/>
      <c r="BKZ80"/>
      <c r="BLA80"/>
      <c r="BLB80"/>
      <c r="BLC80"/>
      <c r="BLD80"/>
      <c r="BLE80"/>
      <c r="BLF80"/>
      <c r="BLG80"/>
      <c r="BLH80"/>
      <c r="BLI80"/>
      <c r="BLJ80"/>
      <c r="BLK80"/>
      <c r="BLL80"/>
      <c r="BLM80"/>
      <c r="BLN80"/>
      <c r="BLO80"/>
      <c r="BLP80"/>
      <c r="BLQ80"/>
      <c r="BLR80"/>
      <c r="BLS80"/>
      <c r="BLT80"/>
      <c r="BLU80"/>
      <c r="BLV80"/>
      <c r="BLW80"/>
      <c r="BLX80"/>
      <c r="BLY80"/>
      <c r="BLZ80"/>
      <c r="BMA80"/>
      <c r="BMB80"/>
      <c r="BMC80"/>
      <c r="BMD80"/>
      <c r="BME80"/>
      <c r="BMF80"/>
      <c r="BMG80"/>
      <c r="BMH80"/>
      <c r="BMI80"/>
      <c r="BMJ80"/>
      <c r="BMK80"/>
      <c r="BML80"/>
      <c r="BMM80"/>
      <c r="BMN80"/>
      <c r="BMO80"/>
      <c r="BMP80"/>
      <c r="BMQ80"/>
      <c r="BMR80"/>
      <c r="BMS80"/>
      <c r="BMT80"/>
      <c r="BMU80"/>
      <c r="BMV80"/>
      <c r="BMW80"/>
      <c r="BMX80"/>
      <c r="BMY80"/>
      <c r="BMZ80"/>
      <c r="BNA80"/>
      <c r="BNB80"/>
      <c r="BNC80"/>
      <c r="BND80"/>
      <c r="BNE80"/>
      <c r="BNF80"/>
      <c r="BNG80"/>
      <c r="BNH80"/>
      <c r="BNI80"/>
      <c r="BNJ80"/>
      <c r="BNK80"/>
      <c r="BNL80"/>
      <c r="BNM80"/>
      <c r="BNN80"/>
      <c r="BNO80"/>
      <c r="BNP80"/>
      <c r="BNQ80"/>
      <c r="BNR80"/>
      <c r="BNS80"/>
      <c r="BNT80"/>
      <c r="BNU80"/>
      <c r="BNV80"/>
      <c r="BNW80"/>
      <c r="BNX80"/>
      <c r="BNY80"/>
      <c r="BNZ80"/>
      <c r="BOA80"/>
      <c r="BOB80"/>
      <c r="BOC80"/>
      <c r="BOD80"/>
      <c r="BOE80"/>
      <c r="BOF80"/>
      <c r="BOG80"/>
      <c r="BOH80"/>
      <c r="BOI80"/>
      <c r="BOJ80"/>
      <c r="BOK80"/>
      <c r="BOL80"/>
      <c r="BOM80"/>
      <c r="BON80"/>
      <c r="BOO80"/>
      <c r="BOP80"/>
      <c r="BOQ80"/>
      <c r="BOR80"/>
      <c r="BOS80"/>
      <c r="BOT80"/>
      <c r="BOU80"/>
      <c r="BOV80"/>
      <c r="BOW80"/>
      <c r="BOX80"/>
      <c r="BOY80"/>
      <c r="BOZ80"/>
      <c r="BPA80"/>
      <c r="BPB80"/>
      <c r="BPC80"/>
      <c r="BPD80"/>
      <c r="BPE80"/>
      <c r="BPF80"/>
      <c r="BPG80"/>
      <c r="BPH80"/>
      <c r="BPI80"/>
      <c r="BPJ80"/>
      <c r="BPK80"/>
      <c r="BPL80"/>
      <c r="BPM80"/>
      <c r="BPN80"/>
      <c r="BPO80"/>
      <c r="BPP80"/>
      <c r="BPQ80"/>
      <c r="BPR80"/>
      <c r="BPS80"/>
      <c r="BPT80"/>
      <c r="BPU80"/>
      <c r="BPV80"/>
      <c r="BPW80"/>
      <c r="BPX80"/>
      <c r="BPY80"/>
      <c r="BPZ80"/>
      <c r="BQA80"/>
      <c r="BQB80"/>
      <c r="BQC80"/>
      <c r="BQD80"/>
      <c r="BQE80"/>
      <c r="BQF80"/>
      <c r="BQG80"/>
      <c r="BQH80"/>
      <c r="BQI80"/>
      <c r="BQJ80"/>
      <c r="BQK80"/>
      <c r="BQL80"/>
      <c r="BQM80"/>
      <c r="BQN80"/>
      <c r="BQO80"/>
      <c r="BQP80"/>
      <c r="BQQ80"/>
      <c r="BQR80"/>
      <c r="BQS80"/>
      <c r="BQT80"/>
      <c r="BQU80"/>
      <c r="BQV80"/>
      <c r="BQW80"/>
      <c r="BQX80"/>
      <c r="BQY80"/>
      <c r="BQZ80"/>
      <c r="BRA80"/>
      <c r="BRB80"/>
      <c r="BRC80"/>
      <c r="BRD80"/>
      <c r="BRE80"/>
      <c r="BRF80"/>
      <c r="BRG80"/>
      <c r="BRH80"/>
      <c r="BRI80"/>
      <c r="BRJ80"/>
      <c r="BRK80"/>
      <c r="BRL80"/>
      <c r="BRM80"/>
      <c r="BRN80"/>
      <c r="BRO80"/>
      <c r="BRP80"/>
      <c r="BRQ80"/>
      <c r="BRR80"/>
      <c r="BRS80"/>
      <c r="BRT80"/>
      <c r="BRU80"/>
      <c r="BRV80"/>
      <c r="BRW80"/>
      <c r="BRX80"/>
      <c r="BRY80"/>
      <c r="BRZ80"/>
      <c r="BSA80"/>
      <c r="BSB80"/>
      <c r="BSC80"/>
      <c r="BSD80"/>
      <c r="BSE80"/>
      <c r="BSF80"/>
      <c r="BSG80"/>
      <c r="BSH80"/>
      <c r="BSI80"/>
      <c r="BSJ80"/>
      <c r="BSK80"/>
      <c r="BSL80"/>
      <c r="BSM80"/>
      <c r="BSN80"/>
      <c r="BSO80"/>
      <c r="BSP80"/>
      <c r="BSQ80"/>
      <c r="BSR80"/>
      <c r="BSS80"/>
      <c r="BST80"/>
      <c r="BSU80"/>
      <c r="BSV80"/>
      <c r="BSW80"/>
      <c r="BSX80"/>
      <c r="BSY80"/>
      <c r="BSZ80"/>
      <c r="BTA80"/>
      <c r="BTB80"/>
      <c r="BTC80"/>
      <c r="BTD80"/>
      <c r="BTE80"/>
      <c r="BTF80"/>
      <c r="BTG80"/>
      <c r="BTH80"/>
      <c r="BTI80"/>
      <c r="BTJ80"/>
      <c r="BTK80"/>
      <c r="BTL80"/>
      <c r="BTM80"/>
      <c r="BTN80"/>
      <c r="BTO80"/>
      <c r="BTP80"/>
      <c r="BTQ80"/>
      <c r="BTR80"/>
      <c r="BTS80"/>
      <c r="BTT80"/>
      <c r="BTU80"/>
      <c r="BTV80"/>
      <c r="BTW80"/>
      <c r="BTX80"/>
      <c r="BTY80"/>
      <c r="BTZ80"/>
      <c r="BUA80"/>
      <c r="BUB80"/>
      <c r="BUC80"/>
      <c r="BUD80"/>
      <c r="BUE80"/>
      <c r="BUF80"/>
      <c r="BUG80"/>
      <c r="BUH80"/>
      <c r="BUI80"/>
      <c r="BUJ80"/>
      <c r="BUK80"/>
      <c r="BUL80"/>
      <c r="BUM80"/>
      <c r="BUN80"/>
      <c r="BUO80"/>
      <c r="BUP80"/>
      <c r="BUQ80"/>
      <c r="BUR80"/>
      <c r="BUS80"/>
      <c r="BUT80"/>
      <c r="BUU80"/>
      <c r="BUV80"/>
      <c r="BUW80"/>
      <c r="BUX80"/>
      <c r="BUY80"/>
      <c r="BUZ80"/>
      <c r="BVA80"/>
      <c r="BVB80"/>
      <c r="BVC80"/>
      <c r="BVD80"/>
      <c r="BVE80"/>
      <c r="BVF80"/>
      <c r="BVG80"/>
      <c r="BVH80"/>
      <c r="BVI80"/>
      <c r="BVJ80"/>
      <c r="BVK80"/>
      <c r="BVL80"/>
      <c r="BVM80"/>
      <c r="BVN80"/>
      <c r="BVO80"/>
      <c r="BVP80"/>
      <c r="BVQ80"/>
      <c r="BVR80"/>
      <c r="BVS80"/>
      <c r="BVT80"/>
      <c r="BVU80"/>
      <c r="BVV80"/>
      <c r="BVW80"/>
      <c r="BVX80"/>
      <c r="BVY80"/>
      <c r="BVZ80"/>
      <c r="BWA80"/>
      <c r="BWB80"/>
      <c r="BWC80"/>
      <c r="BWD80"/>
      <c r="BWE80"/>
      <c r="BWF80"/>
      <c r="BWG80"/>
      <c r="BWH80"/>
      <c r="BWI80"/>
      <c r="BWJ80"/>
      <c r="BWK80"/>
      <c r="BWL80"/>
      <c r="BWM80"/>
      <c r="BWN80"/>
      <c r="BWO80"/>
      <c r="BWP80"/>
      <c r="BWQ80"/>
      <c r="BWR80"/>
      <c r="BWS80"/>
      <c r="BWT80"/>
      <c r="BWU80"/>
      <c r="BWV80"/>
      <c r="BWW80"/>
      <c r="BWX80"/>
      <c r="BWY80"/>
      <c r="BWZ80"/>
      <c r="BXA80"/>
      <c r="BXB80"/>
      <c r="BXC80"/>
      <c r="BXD80"/>
      <c r="BXE80"/>
      <c r="BXF80"/>
      <c r="BXG80"/>
      <c r="BXH80"/>
      <c r="BXI80"/>
      <c r="BXJ80"/>
      <c r="BXK80"/>
      <c r="BXL80"/>
      <c r="BXM80"/>
      <c r="BXN80"/>
      <c r="BXO80"/>
      <c r="BXP80"/>
      <c r="BXQ80"/>
      <c r="BXR80"/>
      <c r="BXS80"/>
      <c r="BXT80"/>
      <c r="BXU80"/>
      <c r="BXV80"/>
      <c r="BXW80"/>
      <c r="BXX80"/>
      <c r="BXY80"/>
      <c r="BXZ80"/>
      <c r="BYA80"/>
      <c r="BYB80"/>
      <c r="BYC80"/>
      <c r="BYD80"/>
      <c r="BYE80"/>
      <c r="BYF80"/>
      <c r="BYG80"/>
      <c r="BYH80"/>
      <c r="BYI80"/>
      <c r="BYJ80"/>
      <c r="BYK80"/>
      <c r="BYL80"/>
      <c r="BYM80"/>
      <c r="BYN80"/>
      <c r="BYO80"/>
      <c r="BYP80"/>
      <c r="BYQ80"/>
      <c r="BYR80"/>
      <c r="BYS80"/>
      <c r="BYT80"/>
      <c r="BYU80"/>
      <c r="BYV80"/>
      <c r="BYW80"/>
      <c r="BYX80"/>
      <c r="BYY80"/>
      <c r="BYZ80"/>
      <c r="BZA80"/>
      <c r="BZB80"/>
      <c r="BZC80"/>
      <c r="BZD80"/>
      <c r="BZE80"/>
      <c r="BZF80"/>
      <c r="BZG80"/>
      <c r="BZH80"/>
      <c r="BZI80"/>
      <c r="BZJ80"/>
      <c r="BZK80"/>
      <c r="BZL80"/>
      <c r="BZM80"/>
      <c r="BZN80"/>
      <c r="BZO80"/>
      <c r="BZP80"/>
      <c r="BZQ80"/>
      <c r="BZR80"/>
      <c r="BZS80"/>
      <c r="BZT80"/>
      <c r="BZU80"/>
      <c r="BZV80"/>
      <c r="BZW80"/>
      <c r="BZX80"/>
      <c r="BZY80"/>
      <c r="BZZ80"/>
      <c r="CAA80"/>
      <c r="CAB80"/>
      <c r="CAC80"/>
      <c r="CAD80"/>
      <c r="CAE80"/>
      <c r="CAF80"/>
      <c r="CAG80"/>
      <c r="CAH80"/>
      <c r="CAI80"/>
      <c r="CAJ80"/>
      <c r="CAK80"/>
      <c r="CAL80"/>
      <c r="CAM80"/>
      <c r="CAN80"/>
      <c r="CAO80"/>
      <c r="CAP80"/>
      <c r="CAQ80"/>
      <c r="CAR80"/>
      <c r="CAS80"/>
      <c r="CAT80"/>
      <c r="CAU80"/>
      <c r="CAV80"/>
      <c r="CAW80"/>
      <c r="CAX80"/>
      <c r="CAY80"/>
      <c r="CAZ80"/>
      <c r="CBA80"/>
      <c r="CBB80"/>
      <c r="CBC80"/>
      <c r="CBD80"/>
      <c r="CBE80"/>
      <c r="CBF80"/>
      <c r="CBG80"/>
      <c r="CBH80"/>
      <c r="CBI80"/>
      <c r="CBJ80"/>
      <c r="CBK80"/>
      <c r="CBL80"/>
      <c r="CBM80"/>
      <c r="CBN80"/>
      <c r="CBO80"/>
      <c r="CBP80"/>
      <c r="CBQ80"/>
      <c r="CBR80"/>
      <c r="CBS80"/>
      <c r="CBT80"/>
      <c r="CBU80"/>
      <c r="CBV80"/>
      <c r="CBW80"/>
      <c r="CBX80"/>
      <c r="CBY80"/>
      <c r="CBZ80"/>
      <c r="CCA80"/>
      <c r="CCB80"/>
      <c r="CCC80"/>
      <c r="CCD80"/>
      <c r="CCE80"/>
      <c r="CCF80"/>
      <c r="CCG80"/>
      <c r="CCH80"/>
      <c r="CCI80"/>
      <c r="CCJ80"/>
      <c r="CCK80"/>
      <c r="CCL80"/>
      <c r="CCM80"/>
      <c r="CCN80"/>
      <c r="CCO80"/>
      <c r="CCP80"/>
      <c r="CCQ80"/>
      <c r="CCR80"/>
      <c r="CCS80"/>
      <c r="CCT80"/>
      <c r="CCU80"/>
      <c r="CCV80"/>
      <c r="CCW80"/>
      <c r="CCX80"/>
      <c r="CCY80"/>
      <c r="CCZ80"/>
      <c r="CDA80"/>
      <c r="CDB80"/>
      <c r="CDC80"/>
      <c r="CDD80"/>
      <c r="CDE80"/>
      <c r="CDF80"/>
      <c r="CDG80"/>
      <c r="CDH80"/>
      <c r="CDI80"/>
      <c r="CDJ80"/>
      <c r="CDK80"/>
      <c r="CDL80"/>
      <c r="CDM80"/>
      <c r="CDN80"/>
      <c r="CDO80"/>
      <c r="CDP80"/>
      <c r="CDQ80"/>
      <c r="CDR80"/>
      <c r="CDS80"/>
      <c r="CDT80"/>
      <c r="CDU80"/>
      <c r="CDV80"/>
      <c r="CDW80"/>
      <c r="CDX80"/>
      <c r="CDY80"/>
      <c r="CDZ80"/>
      <c r="CEA80"/>
      <c r="CEB80"/>
      <c r="CEC80"/>
      <c r="CED80"/>
      <c r="CEE80"/>
      <c r="CEF80"/>
      <c r="CEG80"/>
      <c r="CEH80"/>
      <c r="CEI80"/>
      <c r="CEJ80"/>
      <c r="CEK80"/>
      <c r="CEL80"/>
      <c r="CEM80"/>
      <c r="CEN80"/>
      <c r="CEO80"/>
      <c r="CEP80"/>
      <c r="CEQ80"/>
      <c r="CER80"/>
      <c r="CES80"/>
      <c r="CET80"/>
      <c r="CEU80"/>
      <c r="CEV80"/>
      <c r="CEW80"/>
      <c r="CEX80"/>
      <c r="CEY80"/>
      <c r="CEZ80"/>
      <c r="CFA80"/>
      <c r="CFB80"/>
      <c r="CFC80"/>
      <c r="CFD80"/>
      <c r="CFE80"/>
      <c r="CFF80"/>
      <c r="CFG80"/>
      <c r="CFH80"/>
      <c r="CFI80"/>
      <c r="CFJ80"/>
      <c r="CFK80"/>
      <c r="CFL80"/>
      <c r="CFM80"/>
      <c r="CFN80"/>
      <c r="CFO80"/>
      <c r="CFP80"/>
      <c r="CFQ80"/>
      <c r="CFR80"/>
      <c r="CFS80"/>
      <c r="CFT80"/>
      <c r="CFU80"/>
      <c r="CFV80"/>
      <c r="CFW80"/>
      <c r="CFX80"/>
      <c r="CFY80"/>
      <c r="CFZ80"/>
      <c r="CGA80"/>
      <c r="CGB80"/>
      <c r="CGC80"/>
      <c r="CGD80"/>
      <c r="CGE80"/>
      <c r="CGF80"/>
      <c r="CGG80"/>
      <c r="CGH80"/>
      <c r="CGI80"/>
      <c r="CGJ80"/>
      <c r="CGK80"/>
      <c r="CGL80"/>
      <c r="CGM80"/>
      <c r="CGN80"/>
      <c r="CGO80"/>
      <c r="CGP80"/>
      <c r="CGQ80"/>
      <c r="CGR80"/>
      <c r="CGS80"/>
      <c r="CGT80"/>
      <c r="CGU80"/>
      <c r="CGV80"/>
      <c r="CGW80"/>
      <c r="CGX80"/>
      <c r="CGY80"/>
      <c r="CGZ80"/>
      <c r="CHA80"/>
      <c r="CHB80"/>
      <c r="CHC80"/>
      <c r="CHD80"/>
      <c r="CHE80"/>
      <c r="CHF80"/>
      <c r="CHG80"/>
      <c r="CHH80"/>
      <c r="CHI80"/>
      <c r="CHJ80"/>
      <c r="CHK80"/>
      <c r="CHL80"/>
      <c r="CHM80"/>
      <c r="CHN80"/>
      <c r="CHO80"/>
      <c r="CHP80"/>
      <c r="CHQ80"/>
      <c r="CHR80"/>
      <c r="CHS80"/>
      <c r="CHT80"/>
      <c r="CHU80"/>
      <c r="CHV80"/>
      <c r="CHW80"/>
      <c r="CHX80"/>
      <c r="CHY80"/>
      <c r="CHZ80"/>
      <c r="CIA80"/>
      <c r="CIB80"/>
      <c r="CIC80"/>
      <c r="CID80"/>
      <c r="CIE80"/>
      <c r="CIF80"/>
      <c r="CIG80"/>
      <c r="CIH80"/>
      <c r="CII80"/>
      <c r="CIJ80"/>
      <c r="CIK80"/>
      <c r="CIL80"/>
      <c r="CIM80"/>
      <c r="CIN80"/>
      <c r="CIO80"/>
      <c r="CIP80"/>
      <c r="CIQ80"/>
      <c r="CIR80"/>
      <c r="CIS80"/>
      <c r="CIT80"/>
      <c r="CIU80"/>
      <c r="CIV80"/>
      <c r="CIW80"/>
      <c r="CIX80"/>
      <c r="CIY80"/>
      <c r="CIZ80"/>
      <c r="CJA80"/>
      <c r="CJB80"/>
      <c r="CJC80"/>
      <c r="CJD80"/>
      <c r="CJE80"/>
      <c r="CJF80"/>
      <c r="CJG80"/>
      <c r="CJH80"/>
      <c r="CJI80"/>
      <c r="CJJ80"/>
      <c r="CJK80"/>
      <c r="CJL80"/>
      <c r="CJM80"/>
      <c r="CJN80"/>
      <c r="CJO80"/>
      <c r="CJP80"/>
      <c r="CJQ80"/>
      <c r="CJR80"/>
      <c r="CJS80"/>
      <c r="CJT80"/>
      <c r="CJU80"/>
      <c r="CJV80"/>
      <c r="CJW80"/>
      <c r="CJX80"/>
      <c r="CJY80"/>
      <c r="CJZ80"/>
      <c r="CKA80"/>
      <c r="CKB80"/>
      <c r="CKC80"/>
      <c r="CKD80"/>
      <c r="CKE80"/>
      <c r="CKF80"/>
      <c r="CKG80"/>
      <c r="CKH80"/>
      <c r="CKI80"/>
      <c r="CKJ80"/>
      <c r="CKK80"/>
      <c r="CKL80"/>
      <c r="CKM80"/>
      <c r="CKN80"/>
      <c r="CKO80"/>
      <c r="CKP80"/>
      <c r="CKQ80"/>
      <c r="CKR80"/>
      <c r="CKS80"/>
      <c r="CKT80"/>
      <c r="CKU80"/>
      <c r="CKV80"/>
      <c r="CKW80"/>
      <c r="CKX80"/>
      <c r="CKY80"/>
      <c r="CKZ80"/>
      <c r="CLA80"/>
      <c r="CLB80"/>
      <c r="CLC80"/>
      <c r="CLD80"/>
      <c r="CLE80"/>
      <c r="CLF80"/>
      <c r="CLG80"/>
      <c r="CLH80"/>
      <c r="CLI80"/>
      <c r="CLJ80"/>
      <c r="CLK80"/>
      <c r="CLL80"/>
      <c r="CLM80"/>
      <c r="CLN80"/>
      <c r="CLO80"/>
      <c r="CLP80"/>
      <c r="CLQ80"/>
      <c r="CLR80"/>
      <c r="CLS80"/>
      <c r="CLT80"/>
      <c r="CLU80"/>
      <c r="CLV80"/>
      <c r="CLW80"/>
      <c r="CLX80"/>
      <c r="CLY80"/>
      <c r="CLZ80"/>
      <c r="CMA80"/>
      <c r="CMB80"/>
      <c r="CMC80"/>
      <c r="CMD80"/>
      <c r="CME80"/>
      <c r="CMF80"/>
      <c r="CMG80"/>
      <c r="CMH80"/>
      <c r="CMI80"/>
      <c r="CMJ80"/>
      <c r="CMK80"/>
      <c r="CML80"/>
      <c r="CMM80"/>
      <c r="CMN80"/>
      <c r="CMO80"/>
      <c r="CMP80"/>
      <c r="CMQ80"/>
      <c r="CMR80"/>
      <c r="CMS80"/>
      <c r="CMT80"/>
      <c r="CMU80"/>
      <c r="CMV80"/>
      <c r="CMW80"/>
      <c r="CMX80"/>
      <c r="CMY80"/>
      <c r="CMZ80"/>
      <c r="CNA80"/>
      <c r="CNB80"/>
      <c r="CNC80"/>
      <c r="CND80"/>
      <c r="CNE80"/>
      <c r="CNF80"/>
      <c r="CNG80"/>
      <c r="CNH80"/>
      <c r="CNI80"/>
      <c r="CNJ80"/>
      <c r="CNK80"/>
      <c r="CNL80"/>
      <c r="CNM80"/>
      <c r="CNN80"/>
      <c r="CNO80"/>
      <c r="CNP80"/>
      <c r="CNQ80"/>
      <c r="CNR80"/>
      <c r="CNS80"/>
      <c r="CNT80"/>
      <c r="CNU80"/>
      <c r="CNV80"/>
      <c r="CNW80"/>
      <c r="CNX80"/>
      <c r="CNY80"/>
      <c r="CNZ80"/>
      <c r="COA80"/>
      <c r="COB80"/>
      <c r="COC80"/>
      <c r="COD80"/>
      <c r="COE80"/>
      <c r="COF80"/>
      <c r="COG80"/>
      <c r="COH80"/>
      <c r="COI80"/>
      <c r="COJ80"/>
      <c r="COK80"/>
      <c r="COL80"/>
      <c r="COM80"/>
      <c r="CON80"/>
      <c r="COO80"/>
      <c r="COP80"/>
      <c r="COQ80"/>
      <c r="COR80"/>
      <c r="COS80"/>
      <c r="COT80"/>
      <c r="COU80"/>
      <c r="COV80"/>
      <c r="COW80"/>
      <c r="COX80"/>
      <c r="COY80"/>
      <c r="COZ80"/>
      <c r="CPA80"/>
      <c r="CPB80"/>
      <c r="CPC80"/>
      <c r="CPD80"/>
      <c r="CPE80"/>
      <c r="CPF80"/>
      <c r="CPG80"/>
      <c r="CPH80"/>
      <c r="CPI80"/>
      <c r="CPJ80"/>
      <c r="CPK80"/>
      <c r="CPL80"/>
      <c r="CPM80"/>
      <c r="CPN80"/>
      <c r="CPO80"/>
      <c r="CPP80"/>
      <c r="CPQ80"/>
      <c r="CPR80"/>
      <c r="CPS80"/>
      <c r="CPT80"/>
      <c r="CPU80"/>
      <c r="CPV80"/>
      <c r="CPW80"/>
      <c r="CPX80"/>
      <c r="CPY80"/>
      <c r="CPZ80"/>
      <c r="CQA80"/>
      <c r="CQB80"/>
      <c r="CQC80"/>
      <c r="CQD80"/>
      <c r="CQE80"/>
      <c r="CQF80"/>
      <c r="CQG80"/>
      <c r="CQH80"/>
      <c r="CQI80"/>
      <c r="CQJ80"/>
      <c r="CQK80"/>
      <c r="CQL80"/>
      <c r="CQM80"/>
      <c r="CQN80"/>
      <c r="CQO80"/>
      <c r="CQP80"/>
      <c r="CQQ80"/>
      <c r="CQR80"/>
      <c r="CQS80"/>
      <c r="CQT80"/>
      <c r="CQU80"/>
      <c r="CQV80"/>
      <c r="CQW80"/>
      <c r="CQX80"/>
      <c r="CQY80"/>
      <c r="CQZ80"/>
      <c r="CRA80"/>
      <c r="CRB80"/>
      <c r="CRC80"/>
      <c r="CRD80"/>
      <c r="CRE80"/>
      <c r="CRF80"/>
      <c r="CRG80"/>
      <c r="CRH80"/>
      <c r="CRI80"/>
      <c r="CRJ80"/>
      <c r="CRK80"/>
      <c r="CRL80"/>
      <c r="CRM80"/>
      <c r="CRN80"/>
      <c r="CRO80"/>
      <c r="CRP80"/>
      <c r="CRQ80"/>
      <c r="CRR80"/>
      <c r="CRS80"/>
      <c r="CRT80"/>
      <c r="CRU80"/>
      <c r="CRV80"/>
      <c r="CRW80"/>
      <c r="CRX80"/>
      <c r="CRY80"/>
      <c r="CRZ80"/>
      <c r="CSA80"/>
      <c r="CSB80"/>
      <c r="CSC80"/>
      <c r="CSD80"/>
      <c r="CSE80"/>
      <c r="CSF80"/>
      <c r="CSG80"/>
      <c r="CSH80"/>
      <c r="CSI80"/>
      <c r="CSJ80"/>
      <c r="CSK80"/>
      <c r="CSL80"/>
      <c r="CSM80"/>
      <c r="CSN80"/>
      <c r="CSO80"/>
      <c r="CSP80"/>
      <c r="CSQ80"/>
      <c r="CSR80"/>
      <c r="CSS80"/>
      <c r="CST80"/>
      <c r="CSU80"/>
      <c r="CSV80"/>
      <c r="CSW80"/>
      <c r="CSX80"/>
      <c r="CSY80"/>
      <c r="CSZ80"/>
      <c r="CTA80"/>
      <c r="CTB80"/>
      <c r="CTC80"/>
      <c r="CTD80"/>
      <c r="CTE80"/>
      <c r="CTF80"/>
      <c r="CTG80"/>
      <c r="CTH80"/>
      <c r="CTI80"/>
      <c r="CTJ80"/>
      <c r="CTK80"/>
      <c r="CTL80"/>
      <c r="CTM80"/>
      <c r="CTN80"/>
      <c r="CTO80"/>
      <c r="CTP80"/>
      <c r="CTQ80"/>
      <c r="CTR80"/>
      <c r="CTS80"/>
      <c r="CTT80"/>
      <c r="CTU80"/>
      <c r="CTV80"/>
      <c r="CTW80"/>
      <c r="CTX80"/>
      <c r="CTY80"/>
      <c r="CTZ80"/>
      <c r="CUA80"/>
      <c r="CUB80"/>
      <c r="CUC80"/>
      <c r="CUD80"/>
      <c r="CUE80"/>
      <c r="CUF80"/>
      <c r="CUG80"/>
      <c r="CUH80"/>
      <c r="CUI80"/>
      <c r="CUJ80"/>
      <c r="CUK80"/>
      <c r="CUL80"/>
      <c r="CUM80"/>
      <c r="CUN80"/>
      <c r="CUO80"/>
      <c r="CUP80"/>
      <c r="CUQ80"/>
      <c r="CUR80"/>
      <c r="CUS80"/>
      <c r="CUT80"/>
      <c r="CUU80"/>
      <c r="CUV80"/>
      <c r="CUW80"/>
      <c r="CUX80"/>
      <c r="CUY80"/>
      <c r="CUZ80"/>
      <c r="CVA80"/>
      <c r="CVB80"/>
      <c r="CVC80"/>
      <c r="CVD80"/>
      <c r="CVE80"/>
      <c r="CVF80"/>
      <c r="CVG80"/>
      <c r="CVH80"/>
      <c r="CVI80"/>
      <c r="CVJ80"/>
      <c r="CVK80"/>
      <c r="CVL80"/>
      <c r="CVM80"/>
      <c r="CVN80"/>
      <c r="CVO80"/>
      <c r="CVP80"/>
      <c r="CVQ80"/>
      <c r="CVR80"/>
      <c r="CVS80"/>
      <c r="CVT80"/>
      <c r="CVU80"/>
      <c r="CVV80"/>
      <c r="CVW80"/>
      <c r="CVX80"/>
      <c r="CVY80"/>
      <c r="CVZ80"/>
      <c r="CWA80"/>
      <c r="CWB80"/>
      <c r="CWC80"/>
      <c r="CWD80"/>
      <c r="CWE80"/>
      <c r="CWF80"/>
      <c r="CWG80"/>
      <c r="CWH80"/>
      <c r="CWI80"/>
      <c r="CWJ80"/>
      <c r="CWK80"/>
      <c r="CWL80"/>
      <c r="CWM80"/>
      <c r="CWN80"/>
      <c r="CWO80"/>
      <c r="CWP80"/>
      <c r="CWQ80"/>
      <c r="CWR80"/>
      <c r="CWS80"/>
      <c r="CWT80"/>
      <c r="CWU80"/>
      <c r="CWV80"/>
      <c r="CWW80"/>
      <c r="CWX80"/>
      <c r="CWY80"/>
      <c r="CWZ80"/>
      <c r="CXA80"/>
      <c r="CXB80"/>
      <c r="CXC80"/>
      <c r="CXD80"/>
      <c r="CXE80"/>
      <c r="CXF80"/>
      <c r="CXG80"/>
      <c r="CXH80"/>
      <c r="CXI80"/>
      <c r="CXJ80"/>
      <c r="CXK80"/>
      <c r="CXL80"/>
      <c r="CXM80"/>
      <c r="CXN80"/>
      <c r="CXO80"/>
      <c r="CXP80"/>
      <c r="CXQ80"/>
      <c r="CXR80"/>
      <c r="CXS80"/>
      <c r="CXT80"/>
      <c r="CXU80"/>
      <c r="CXV80"/>
      <c r="CXW80"/>
      <c r="CXX80"/>
      <c r="CXY80"/>
      <c r="CXZ80"/>
      <c r="CYA80"/>
      <c r="CYB80"/>
      <c r="CYC80"/>
      <c r="CYD80"/>
      <c r="CYE80"/>
      <c r="CYF80"/>
      <c r="CYG80"/>
      <c r="CYH80"/>
      <c r="CYI80"/>
      <c r="CYJ80"/>
      <c r="CYK80"/>
      <c r="CYL80"/>
      <c r="CYM80"/>
      <c r="CYN80"/>
      <c r="CYO80"/>
      <c r="CYP80"/>
      <c r="CYQ80"/>
      <c r="CYR80"/>
      <c r="CYS80"/>
      <c r="CYT80"/>
      <c r="CYU80"/>
      <c r="CYV80"/>
      <c r="CYW80"/>
      <c r="CYX80"/>
      <c r="CYY80"/>
      <c r="CYZ80"/>
      <c r="CZA80"/>
      <c r="CZB80"/>
      <c r="CZC80"/>
      <c r="CZD80"/>
      <c r="CZE80"/>
      <c r="CZF80"/>
      <c r="CZG80"/>
      <c r="CZH80"/>
      <c r="CZI80"/>
      <c r="CZJ80"/>
      <c r="CZK80"/>
      <c r="CZL80"/>
      <c r="CZM80"/>
      <c r="CZN80"/>
      <c r="CZO80"/>
      <c r="CZP80"/>
      <c r="CZQ80"/>
      <c r="CZR80"/>
      <c r="CZS80"/>
      <c r="CZT80"/>
      <c r="CZU80"/>
      <c r="CZV80"/>
      <c r="CZW80"/>
      <c r="CZX80"/>
      <c r="CZY80"/>
      <c r="CZZ80"/>
      <c r="DAA80"/>
      <c r="DAB80"/>
      <c r="DAC80"/>
      <c r="DAD80"/>
      <c r="DAE80"/>
      <c r="DAF80"/>
      <c r="DAG80"/>
      <c r="DAH80"/>
      <c r="DAI80"/>
      <c r="DAJ80"/>
      <c r="DAK80"/>
      <c r="DAL80"/>
      <c r="DAM80"/>
      <c r="DAN80"/>
      <c r="DAO80"/>
      <c r="DAP80"/>
      <c r="DAQ80"/>
      <c r="DAR80"/>
      <c r="DAS80"/>
      <c r="DAT80"/>
      <c r="DAU80"/>
      <c r="DAV80"/>
      <c r="DAW80"/>
      <c r="DAX80"/>
      <c r="DAY80"/>
      <c r="DAZ80"/>
      <c r="DBA80"/>
      <c r="DBB80"/>
      <c r="DBC80"/>
      <c r="DBD80"/>
      <c r="DBE80"/>
      <c r="DBF80"/>
      <c r="DBG80"/>
      <c r="DBH80"/>
      <c r="DBI80"/>
      <c r="DBJ80"/>
      <c r="DBK80"/>
      <c r="DBL80"/>
      <c r="DBM80"/>
      <c r="DBN80"/>
      <c r="DBO80"/>
      <c r="DBP80"/>
      <c r="DBQ80"/>
      <c r="DBR80"/>
      <c r="DBS80"/>
      <c r="DBT80"/>
      <c r="DBU80"/>
      <c r="DBV80"/>
      <c r="DBW80"/>
      <c r="DBX80"/>
      <c r="DBY80"/>
      <c r="DBZ80"/>
      <c r="DCA80"/>
      <c r="DCB80"/>
      <c r="DCC80"/>
      <c r="DCD80"/>
      <c r="DCE80"/>
      <c r="DCF80"/>
      <c r="DCG80"/>
      <c r="DCH80"/>
      <c r="DCI80"/>
      <c r="DCJ80"/>
      <c r="DCK80"/>
      <c r="DCL80"/>
      <c r="DCM80"/>
      <c r="DCN80"/>
      <c r="DCO80"/>
      <c r="DCP80"/>
      <c r="DCQ80"/>
      <c r="DCR80"/>
      <c r="DCS80"/>
      <c r="DCT80"/>
      <c r="DCU80"/>
      <c r="DCV80"/>
      <c r="DCW80"/>
      <c r="DCX80"/>
      <c r="DCY80"/>
      <c r="DCZ80"/>
      <c r="DDA80"/>
      <c r="DDB80"/>
      <c r="DDC80"/>
      <c r="DDD80"/>
      <c r="DDE80"/>
      <c r="DDF80"/>
      <c r="DDG80"/>
      <c r="DDH80"/>
      <c r="DDI80"/>
      <c r="DDJ80"/>
      <c r="DDK80"/>
      <c r="DDL80"/>
      <c r="DDM80"/>
      <c r="DDN80"/>
      <c r="DDO80"/>
      <c r="DDP80"/>
      <c r="DDQ80"/>
      <c r="DDR80"/>
      <c r="DDS80"/>
      <c r="DDT80"/>
      <c r="DDU80"/>
      <c r="DDV80"/>
      <c r="DDW80"/>
      <c r="DDX80"/>
      <c r="DDY80"/>
      <c r="DDZ80"/>
      <c r="DEA80"/>
      <c r="DEB80"/>
      <c r="DEC80"/>
      <c r="DED80"/>
      <c r="DEE80"/>
      <c r="DEF80"/>
      <c r="DEG80"/>
      <c r="DEH80"/>
      <c r="DEI80"/>
      <c r="DEJ80"/>
      <c r="DEK80"/>
      <c r="DEL80"/>
      <c r="DEM80"/>
      <c r="DEN80"/>
      <c r="DEO80"/>
      <c r="DEP80"/>
      <c r="DEQ80"/>
      <c r="DER80"/>
      <c r="DES80"/>
      <c r="DET80"/>
      <c r="DEU80"/>
      <c r="DEV80"/>
      <c r="DEW80"/>
      <c r="DEX80"/>
      <c r="DEY80"/>
      <c r="DEZ80"/>
      <c r="DFA80"/>
      <c r="DFB80"/>
      <c r="DFC80"/>
      <c r="DFD80"/>
      <c r="DFE80"/>
      <c r="DFF80"/>
      <c r="DFG80"/>
      <c r="DFH80"/>
      <c r="DFI80"/>
      <c r="DFJ80"/>
      <c r="DFK80"/>
      <c r="DFL80"/>
      <c r="DFM80"/>
      <c r="DFN80"/>
      <c r="DFO80"/>
      <c r="DFP80"/>
      <c r="DFQ80"/>
      <c r="DFR80"/>
      <c r="DFS80"/>
      <c r="DFT80"/>
      <c r="DFU80"/>
      <c r="DFV80"/>
      <c r="DFW80"/>
      <c r="DFX80"/>
      <c r="DFY80"/>
      <c r="DFZ80"/>
      <c r="DGA80"/>
      <c r="DGB80"/>
      <c r="DGC80"/>
      <c r="DGD80"/>
      <c r="DGE80"/>
      <c r="DGF80"/>
      <c r="DGG80"/>
      <c r="DGH80"/>
      <c r="DGI80"/>
      <c r="DGJ80"/>
      <c r="DGK80"/>
      <c r="DGL80"/>
      <c r="DGM80"/>
      <c r="DGN80"/>
      <c r="DGO80"/>
      <c r="DGP80"/>
      <c r="DGQ80"/>
      <c r="DGR80"/>
      <c r="DGS80"/>
      <c r="DGT80"/>
      <c r="DGU80"/>
      <c r="DGV80"/>
      <c r="DGW80"/>
      <c r="DGX80"/>
      <c r="DGY80"/>
      <c r="DGZ80"/>
      <c r="DHA80"/>
      <c r="DHB80"/>
      <c r="DHC80"/>
      <c r="DHD80"/>
      <c r="DHE80"/>
      <c r="DHF80"/>
      <c r="DHG80"/>
      <c r="DHH80"/>
      <c r="DHI80"/>
      <c r="DHJ80"/>
      <c r="DHK80"/>
      <c r="DHL80"/>
      <c r="DHM80"/>
      <c r="DHN80"/>
      <c r="DHO80"/>
      <c r="DHP80"/>
      <c r="DHQ80"/>
      <c r="DHR80"/>
      <c r="DHS80"/>
      <c r="DHT80"/>
      <c r="DHU80"/>
      <c r="DHV80"/>
      <c r="DHW80"/>
      <c r="DHX80"/>
      <c r="DHY80"/>
      <c r="DHZ80"/>
      <c r="DIA80"/>
      <c r="DIB80"/>
      <c r="DIC80"/>
      <c r="DID80"/>
      <c r="DIE80"/>
      <c r="DIF80"/>
      <c r="DIG80"/>
      <c r="DIH80"/>
      <c r="DII80"/>
      <c r="DIJ80"/>
      <c r="DIK80"/>
      <c r="DIL80"/>
      <c r="DIM80"/>
      <c r="DIN80"/>
      <c r="DIO80"/>
      <c r="DIP80"/>
      <c r="DIQ80"/>
      <c r="DIR80"/>
      <c r="DIS80"/>
      <c r="DIT80"/>
      <c r="DIU80"/>
      <c r="DIV80"/>
      <c r="DIW80"/>
      <c r="DIX80"/>
      <c r="DIY80"/>
      <c r="DIZ80"/>
      <c r="DJA80"/>
      <c r="DJB80"/>
      <c r="DJC80"/>
      <c r="DJD80"/>
      <c r="DJE80"/>
      <c r="DJF80"/>
      <c r="DJG80"/>
      <c r="DJH80"/>
      <c r="DJI80"/>
      <c r="DJJ80"/>
      <c r="DJK80"/>
      <c r="DJL80"/>
      <c r="DJM80"/>
      <c r="DJN80"/>
      <c r="DJO80"/>
      <c r="DJP80"/>
      <c r="DJQ80"/>
      <c r="DJR80"/>
      <c r="DJS80"/>
      <c r="DJT80"/>
      <c r="DJU80"/>
      <c r="DJV80"/>
      <c r="DJW80"/>
      <c r="DJX80"/>
      <c r="DJY80"/>
      <c r="DJZ80"/>
      <c r="DKA80"/>
      <c r="DKB80"/>
      <c r="DKC80"/>
      <c r="DKD80"/>
      <c r="DKE80"/>
      <c r="DKF80"/>
      <c r="DKG80"/>
      <c r="DKH80"/>
      <c r="DKI80"/>
      <c r="DKJ80"/>
      <c r="DKK80"/>
      <c r="DKL80"/>
      <c r="DKM80"/>
      <c r="DKN80"/>
      <c r="DKO80"/>
      <c r="DKP80"/>
      <c r="DKQ80"/>
      <c r="DKR80"/>
      <c r="DKS80"/>
      <c r="DKT80"/>
      <c r="DKU80"/>
      <c r="DKV80"/>
      <c r="DKW80"/>
      <c r="DKX80"/>
      <c r="DKY80"/>
      <c r="DKZ80"/>
      <c r="DLA80"/>
      <c r="DLB80"/>
      <c r="DLC80"/>
      <c r="DLD80"/>
      <c r="DLE80"/>
      <c r="DLF80"/>
      <c r="DLG80"/>
      <c r="DLH80"/>
      <c r="DLI80"/>
      <c r="DLJ80"/>
      <c r="DLK80"/>
      <c r="DLL80"/>
      <c r="DLM80"/>
      <c r="DLN80"/>
      <c r="DLO80"/>
      <c r="DLP80"/>
      <c r="DLQ80"/>
      <c r="DLR80"/>
      <c r="DLS80"/>
      <c r="DLT80"/>
      <c r="DLU80"/>
      <c r="DLV80"/>
      <c r="DLW80"/>
      <c r="DLX80"/>
      <c r="DLY80"/>
      <c r="DLZ80"/>
      <c r="DMA80"/>
      <c r="DMB80"/>
      <c r="DMC80"/>
      <c r="DMD80"/>
      <c r="DME80"/>
      <c r="DMF80"/>
      <c r="DMG80"/>
      <c r="DMH80"/>
      <c r="DMI80"/>
      <c r="DMJ80"/>
      <c r="DMK80"/>
      <c r="DML80"/>
      <c r="DMM80"/>
      <c r="DMN80"/>
      <c r="DMO80"/>
      <c r="DMP80"/>
      <c r="DMQ80"/>
      <c r="DMR80"/>
      <c r="DMS80"/>
      <c r="DMT80"/>
      <c r="DMU80"/>
      <c r="DMV80"/>
      <c r="DMW80"/>
      <c r="DMX80"/>
      <c r="DMY80"/>
      <c r="DMZ80"/>
      <c r="DNA80"/>
      <c r="DNB80"/>
      <c r="DNC80"/>
      <c r="DND80"/>
      <c r="DNE80"/>
      <c r="DNF80"/>
      <c r="DNG80"/>
      <c r="DNH80"/>
      <c r="DNI80"/>
      <c r="DNJ80"/>
      <c r="DNK80"/>
      <c r="DNL80"/>
      <c r="DNM80"/>
      <c r="DNN80"/>
      <c r="DNO80"/>
      <c r="DNP80"/>
      <c r="DNQ80"/>
      <c r="DNR80"/>
      <c r="DNS80"/>
      <c r="DNT80"/>
      <c r="DNU80"/>
      <c r="DNV80"/>
      <c r="DNW80"/>
      <c r="DNX80"/>
      <c r="DNY80"/>
      <c r="DNZ80"/>
      <c r="DOA80"/>
      <c r="DOB80"/>
      <c r="DOC80"/>
      <c r="DOD80"/>
      <c r="DOE80"/>
      <c r="DOF80"/>
      <c r="DOG80"/>
      <c r="DOH80"/>
      <c r="DOI80"/>
      <c r="DOJ80"/>
      <c r="DOK80"/>
      <c r="DOL80"/>
      <c r="DOM80"/>
      <c r="DON80"/>
      <c r="DOO80"/>
      <c r="DOP80"/>
      <c r="DOQ80"/>
      <c r="DOR80"/>
      <c r="DOS80"/>
      <c r="DOT80"/>
      <c r="DOU80"/>
      <c r="DOV80"/>
      <c r="DOW80"/>
      <c r="DOX80"/>
      <c r="DOY80"/>
      <c r="DOZ80"/>
      <c r="DPA80"/>
      <c r="DPB80"/>
      <c r="DPC80"/>
      <c r="DPD80"/>
      <c r="DPE80"/>
      <c r="DPF80"/>
      <c r="DPG80"/>
      <c r="DPH80"/>
      <c r="DPI80"/>
      <c r="DPJ80"/>
      <c r="DPK80"/>
      <c r="DPL80"/>
      <c r="DPM80"/>
      <c r="DPN80"/>
      <c r="DPO80"/>
      <c r="DPP80"/>
      <c r="DPQ80"/>
      <c r="DPR80"/>
      <c r="DPS80"/>
      <c r="DPT80"/>
      <c r="DPU80"/>
      <c r="DPV80"/>
      <c r="DPW80"/>
      <c r="DPX80"/>
      <c r="DPY80"/>
      <c r="DPZ80"/>
      <c r="DQA80"/>
      <c r="DQB80"/>
      <c r="DQC80"/>
      <c r="DQD80"/>
      <c r="DQE80"/>
      <c r="DQF80"/>
      <c r="DQG80"/>
      <c r="DQH80"/>
      <c r="DQI80"/>
      <c r="DQJ80"/>
      <c r="DQK80"/>
      <c r="DQL80"/>
      <c r="DQM80"/>
      <c r="DQN80"/>
      <c r="DQO80"/>
      <c r="DQP80"/>
      <c r="DQQ80"/>
      <c r="DQR80"/>
      <c r="DQS80"/>
      <c r="DQT80"/>
      <c r="DQU80"/>
      <c r="DQV80"/>
      <c r="DQW80"/>
      <c r="DQX80"/>
      <c r="DQY80"/>
      <c r="DQZ80"/>
      <c r="DRA80"/>
      <c r="DRB80"/>
      <c r="DRC80"/>
      <c r="DRD80"/>
      <c r="DRE80"/>
      <c r="DRF80"/>
      <c r="DRG80"/>
      <c r="DRH80"/>
      <c r="DRI80"/>
      <c r="DRJ80"/>
      <c r="DRK80"/>
      <c r="DRL80"/>
      <c r="DRM80"/>
      <c r="DRN80"/>
      <c r="DRO80"/>
      <c r="DRP80"/>
      <c r="DRQ80"/>
      <c r="DRR80"/>
      <c r="DRS80"/>
      <c r="DRT80"/>
      <c r="DRU80"/>
      <c r="DRV80"/>
      <c r="DRW80"/>
      <c r="DRX80"/>
      <c r="DRY80"/>
      <c r="DRZ80"/>
      <c r="DSA80"/>
      <c r="DSB80"/>
      <c r="DSC80"/>
      <c r="DSD80"/>
      <c r="DSE80"/>
      <c r="DSF80"/>
      <c r="DSG80"/>
      <c r="DSH80"/>
      <c r="DSI80"/>
      <c r="DSJ80"/>
      <c r="DSK80"/>
      <c r="DSL80"/>
      <c r="DSM80"/>
      <c r="DSN80"/>
      <c r="DSO80"/>
      <c r="DSP80"/>
      <c r="DSQ80"/>
      <c r="DSR80"/>
      <c r="DSS80"/>
      <c r="DST80"/>
      <c r="DSU80"/>
      <c r="DSV80"/>
      <c r="DSW80"/>
      <c r="DSX80"/>
      <c r="DSY80"/>
      <c r="DSZ80"/>
      <c r="DTA80"/>
      <c r="DTB80"/>
      <c r="DTC80"/>
      <c r="DTD80"/>
      <c r="DTE80"/>
      <c r="DTF80"/>
      <c r="DTG80"/>
      <c r="DTH80"/>
      <c r="DTI80"/>
      <c r="DTJ80"/>
      <c r="DTK80"/>
      <c r="DTL80"/>
      <c r="DTM80"/>
      <c r="DTN80"/>
      <c r="DTO80"/>
      <c r="DTP80"/>
      <c r="DTQ80"/>
      <c r="DTR80"/>
      <c r="DTS80"/>
      <c r="DTT80"/>
      <c r="DTU80"/>
      <c r="DTV80"/>
      <c r="DTW80"/>
      <c r="DTX80"/>
      <c r="DTY80"/>
      <c r="DTZ80"/>
      <c r="DUA80"/>
      <c r="DUB80"/>
      <c r="DUC80"/>
      <c r="DUD80"/>
      <c r="DUE80"/>
      <c r="DUF80"/>
      <c r="DUG80"/>
      <c r="DUH80"/>
      <c r="DUI80"/>
      <c r="DUJ80"/>
      <c r="DUK80"/>
      <c r="DUL80"/>
      <c r="DUM80"/>
      <c r="DUN80"/>
      <c r="DUO80"/>
      <c r="DUP80"/>
      <c r="DUQ80"/>
      <c r="DUR80"/>
      <c r="DUS80"/>
      <c r="DUT80"/>
      <c r="DUU80"/>
      <c r="DUV80"/>
      <c r="DUW80"/>
      <c r="DUX80"/>
      <c r="DUY80"/>
      <c r="DUZ80"/>
      <c r="DVA80"/>
      <c r="DVB80"/>
      <c r="DVC80"/>
      <c r="DVD80"/>
      <c r="DVE80"/>
      <c r="DVF80"/>
      <c r="DVG80"/>
      <c r="DVH80"/>
      <c r="DVI80"/>
      <c r="DVJ80"/>
      <c r="DVK80"/>
      <c r="DVL80"/>
      <c r="DVM80"/>
      <c r="DVN80"/>
      <c r="DVO80"/>
      <c r="DVP80"/>
      <c r="DVQ80"/>
      <c r="DVR80"/>
      <c r="DVS80"/>
      <c r="DVT80"/>
      <c r="DVU80"/>
      <c r="DVV80"/>
      <c r="DVW80"/>
      <c r="DVX80"/>
      <c r="DVY80"/>
      <c r="DVZ80"/>
      <c r="DWA80"/>
      <c r="DWB80"/>
      <c r="DWC80"/>
      <c r="DWD80"/>
      <c r="DWE80"/>
      <c r="DWF80"/>
      <c r="DWG80"/>
      <c r="DWH80"/>
      <c r="DWI80"/>
      <c r="DWJ80"/>
      <c r="DWK80"/>
      <c r="DWL80"/>
      <c r="DWM80"/>
      <c r="DWN80"/>
      <c r="DWO80"/>
      <c r="DWP80"/>
      <c r="DWQ80"/>
      <c r="DWR80"/>
      <c r="DWS80"/>
      <c r="DWT80"/>
      <c r="DWU80"/>
      <c r="DWV80"/>
      <c r="DWW80"/>
      <c r="DWX80"/>
      <c r="DWY80"/>
      <c r="DWZ80"/>
      <c r="DXA80"/>
      <c r="DXB80"/>
      <c r="DXC80"/>
      <c r="DXD80"/>
      <c r="DXE80"/>
      <c r="DXF80"/>
      <c r="DXG80"/>
      <c r="DXH80"/>
      <c r="DXI80"/>
      <c r="DXJ80"/>
      <c r="DXK80"/>
      <c r="DXL80"/>
      <c r="DXM80"/>
      <c r="DXN80"/>
      <c r="DXO80"/>
      <c r="DXP80"/>
      <c r="DXQ80"/>
      <c r="DXR80"/>
      <c r="DXS80"/>
      <c r="DXT80"/>
      <c r="DXU80"/>
      <c r="DXV80"/>
      <c r="DXW80"/>
      <c r="DXX80"/>
      <c r="DXY80"/>
      <c r="DXZ80"/>
      <c r="DYA80"/>
      <c r="DYB80"/>
      <c r="DYC80"/>
      <c r="DYD80"/>
      <c r="DYE80"/>
      <c r="DYF80"/>
      <c r="DYG80"/>
      <c r="DYH80"/>
      <c r="DYI80"/>
      <c r="DYJ80"/>
      <c r="DYK80"/>
      <c r="DYL80"/>
      <c r="DYM80"/>
      <c r="DYN80"/>
      <c r="DYO80"/>
      <c r="DYP80"/>
      <c r="DYQ80"/>
      <c r="DYR80"/>
      <c r="DYS80"/>
      <c r="DYT80"/>
      <c r="DYU80"/>
      <c r="DYV80"/>
      <c r="DYW80"/>
      <c r="DYX80"/>
      <c r="DYY80"/>
      <c r="DYZ80"/>
      <c r="DZA80"/>
      <c r="DZB80"/>
      <c r="DZC80"/>
      <c r="DZD80"/>
      <c r="DZE80"/>
      <c r="DZF80"/>
      <c r="DZG80"/>
      <c r="DZH80"/>
      <c r="DZI80"/>
      <c r="DZJ80"/>
      <c r="DZK80"/>
      <c r="DZL80"/>
      <c r="DZM80"/>
      <c r="DZN80"/>
      <c r="DZO80"/>
      <c r="DZP80"/>
      <c r="DZQ80"/>
      <c r="DZR80"/>
      <c r="DZS80"/>
      <c r="DZT80"/>
      <c r="DZU80"/>
      <c r="DZV80"/>
      <c r="DZW80"/>
      <c r="DZX80"/>
      <c r="DZY80"/>
      <c r="DZZ80"/>
      <c r="EAA80"/>
      <c r="EAB80"/>
      <c r="EAC80"/>
      <c r="EAD80"/>
      <c r="EAE80"/>
      <c r="EAF80"/>
      <c r="EAG80"/>
      <c r="EAH80"/>
      <c r="EAI80"/>
      <c r="EAJ80"/>
      <c r="EAK80"/>
      <c r="EAL80"/>
      <c r="EAM80"/>
      <c r="EAN80"/>
      <c r="EAO80"/>
      <c r="EAP80"/>
      <c r="EAQ80"/>
      <c r="EAR80"/>
      <c r="EAS80"/>
      <c r="EAT80"/>
      <c r="EAU80"/>
      <c r="EAV80"/>
      <c r="EAW80"/>
      <c r="EAX80"/>
      <c r="EAY80"/>
      <c r="EAZ80"/>
      <c r="EBA80"/>
      <c r="EBB80"/>
      <c r="EBC80"/>
      <c r="EBD80"/>
      <c r="EBE80"/>
      <c r="EBF80"/>
      <c r="EBG80"/>
      <c r="EBH80"/>
      <c r="EBI80"/>
      <c r="EBJ80"/>
      <c r="EBK80"/>
      <c r="EBL80"/>
      <c r="EBM80"/>
      <c r="EBN80"/>
      <c r="EBO80"/>
      <c r="EBP80"/>
      <c r="EBQ80"/>
      <c r="EBR80"/>
      <c r="EBS80"/>
      <c r="EBT80"/>
      <c r="EBU80"/>
      <c r="EBV80"/>
      <c r="EBW80"/>
      <c r="EBX80"/>
      <c r="EBY80"/>
      <c r="EBZ80"/>
      <c r="ECA80"/>
      <c r="ECB80"/>
      <c r="ECC80"/>
      <c r="ECD80"/>
      <c r="ECE80"/>
      <c r="ECF80"/>
      <c r="ECG80"/>
      <c r="ECH80"/>
      <c r="ECI80"/>
      <c r="ECJ80"/>
      <c r="ECK80"/>
      <c r="ECL80"/>
      <c r="ECM80"/>
      <c r="ECN80"/>
      <c r="ECO80"/>
      <c r="ECP80"/>
      <c r="ECQ80"/>
      <c r="ECR80"/>
      <c r="ECS80"/>
      <c r="ECT80"/>
      <c r="ECU80"/>
      <c r="ECV80"/>
      <c r="ECW80"/>
      <c r="ECX80"/>
      <c r="ECY80"/>
      <c r="ECZ80"/>
      <c r="EDA80"/>
      <c r="EDB80"/>
      <c r="EDC80"/>
      <c r="EDD80"/>
      <c r="EDE80"/>
      <c r="EDF80"/>
      <c r="EDG80"/>
      <c r="EDH80"/>
      <c r="EDI80"/>
      <c r="EDJ80"/>
      <c r="EDK80"/>
      <c r="EDL80"/>
      <c r="EDM80"/>
      <c r="EDN80"/>
      <c r="EDO80"/>
      <c r="EDP80"/>
      <c r="EDQ80"/>
      <c r="EDR80"/>
      <c r="EDS80"/>
      <c r="EDT80"/>
      <c r="EDU80"/>
      <c r="EDV80"/>
      <c r="EDW80"/>
      <c r="EDX80"/>
      <c r="EDY80"/>
      <c r="EDZ80"/>
      <c r="EEA80"/>
      <c r="EEB80"/>
      <c r="EEC80"/>
      <c r="EED80"/>
      <c r="EEE80"/>
      <c r="EEF80"/>
      <c r="EEG80"/>
      <c r="EEH80"/>
      <c r="EEI80"/>
      <c r="EEJ80"/>
      <c r="EEK80"/>
      <c r="EEL80"/>
      <c r="EEM80"/>
      <c r="EEN80"/>
      <c r="EEO80"/>
      <c r="EEP80"/>
      <c r="EEQ80"/>
      <c r="EER80"/>
      <c r="EES80"/>
      <c r="EET80"/>
      <c r="EEU80"/>
      <c r="EEV80"/>
      <c r="EEW80"/>
      <c r="EEX80"/>
      <c r="EEY80"/>
      <c r="EEZ80"/>
      <c r="EFA80"/>
      <c r="EFB80"/>
      <c r="EFC80"/>
      <c r="EFD80"/>
      <c r="EFE80"/>
      <c r="EFF80"/>
      <c r="EFG80"/>
      <c r="EFH80"/>
      <c r="EFI80"/>
      <c r="EFJ80"/>
      <c r="EFK80"/>
      <c r="EFL80"/>
      <c r="EFM80"/>
      <c r="EFN80"/>
      <c r="EFO80"/>
      <c r="EFP80"/>
      <c r="EFQ80"/>
      <c r="EFR80"/>
      <c r="EFS80"/>
      <c r="EFT80"/>
      <c r="EFU80"/>
      <c r="EFV80"/>
      <c r="EFW80"/>
      <c r="EFX80"/>
      <c r="EFY80"/>
      <c r="EFZ80"/>
      <c r="EGA80"/>
      <c r="EGB80"/>
      <c r="EGC80"/>
      <c r="EGD80"/>
      <c r="EGE80"/>
      <c r="EGF80"/>
      <c r="EGG80"/>
      <c r="EGH80"/>
      <c r="EGI80"/>
      <c r="EGJ80"/>
      <c r="EGK80"/>
      <c r="EGL80"/>
      <c r="EGM80"/>
      <c r="EGN80"/>
      <c r="EGO80"/>
      <c r="EGP80"/>
      <c r="EGQ80"/>
      <c r="EGR80"/>
      <c r="EGS80"/>
      <c r="EGT80"/>
      <c r="EGU80"/>
      <c r="EGV80"/>
      <c r="EGW80"/>
      <c r="EGX80"/>
      <c r="EGY80"/>
      <c r="EGZ80"/>
      <c r="EHA80"/>
      <c r="EHB80"/>
      <c r="EHC80"/>
      <c r="EHD80"/>
      <c r="EHE80"/>
      <c r="EHF80"/>
      <c r="EHG80"/>
      <c r="EHH80"/>
      <c r="EHI80"/>
      <c r="EHJ80"/>
      <c r="EHK80"/>
      <c r="EHL80"/>
      <c r="EHM80"/>
      <c r="EHN80"/>
      <c r="EHO80"/>
      <c r="EHP80"/>
      <c r="EHQ80"/>
      <c r="EHR80"/>
      <c r="EHS80"/>
      <c r="EHT80"/>
      <c r="EHU80"/>
      <c r="EHV80"/>
      <c r="EHW80"/>
      <c r="EHX80"/>
      <c r="EHY80"/>
      <c r="EHZ80"/>
      <c r="EIA80"/>
      <c r="EIB80"/>
      <c r="EIC80"/>
      <c r="EID80"/>
      <c r="EIE80"/>
      <c r="EIF80"/>
      <c r="EIG80"/>
      <c r="EIH80"/>
      <c r="EII80"/>
      <c r="EIJ80"/>
      <c r="EIK80"/>
      <c r="EIL80"/>
      <c r="EIM80"/>
      <c r="EIN80"/>
      <c r="EIO80"/>
      <c r="EIP80"/>
      <c r="EIQ80"/>
      <c r="EIR80"/>
      <c r="EIS80"/>
      <c r="EIT80"/>
      <c r="EIU80"/>
      <c r="EIV80"/>
      <c r="EIW80"/>
      <c r="EIX80"/>
      <c r="EIY80"/>
      <c r="EIZ80"/>
      <c r="EJA80"/>
      <c r="EJB80"/>
      <c r="EJC80"/>
      <c r="EJD80"/>
      <c r="EJE80"/>
      <c r="EJF80"/>
      <c r="EJG80"/>
      <c r="EJH80"/>
      <c r="EJI80"/>
      <c r="EJJ80"/>
      <c r="EJK80"/>
      <c r="EJL80"/>
      <c r="EJM80"/>
      <c r="EJN80"/>
      <c r="EJO80"/>
      <c r="EJP80"/>
      <c r="EJQ80"/>
      <c r="EJR80"/>
      <c r="EJS80"/>
      <c r="EJT80"/>
      <c r="EJU80"/>
      <c r="EJV80"/>
      <c r="EJW80"/>
      <c r="EJX80"/>
      <c r="EJY80"/>
      <c r="EJZ80"/>
      <c r="EKA80"/>
      <c r="EKB80"/>
      <c r="EKC80"/>
      <c r="EKD80"/>
      <c r="EKE80"/>
      <c r="EKF80"/>
      <c r="EKG80"/>
      <c r="EKH80"/>
      <c r="EKI80"/>
      <c r="EKJ80"/>
      <c r="EKK80"/>
      <c r="EKL80"/>
      <c r="EKM80"/>
      <c r="EKN80"/>
      <c r="EKO80"/>
      <c r="EKP80"/>
      <c r="EKQ80"/>
      <c r="EKR80"/>
      <c r="EKS80"/>
      <c r="EKT80"/>
      <c r="EKU80"/>
      <c r="EKV80"/>
      <c r="EKW80"/>
      <c r="EKX80"/>
      <c r="EKY80"/>
      <c r="EKZ80"/>
      <c r="ELA80"/>
      <c r="ELB80"/>
      <c r="ELC80"/>
      <c r="ELD80"/>
      <c r="ELE80"/>
      <c r="ELF80"/>
      <c r="ELG80"/>
      <c r="ELH80"/>
      <c r="ELI80"/>
      <c r="ELJ80"/>
      <c r="ELK80"/>
      <c r="ELL80"/>
      <c r="ELM80"/>
      <c r="ELN80"/>
      <c r="ELO80"/>
      <c r="ELP80"/>
      <c r="ELQ80"/>
      <c r="ELR80"/>
      <c r="ELS80"/>
      <c r="ELT80"/>
      <c r="ELU80"/>
      <c r="ELV80"/>
      <c r="ELW80"/>
      <c r="ELX80"/>
      <c r="ELY80"/>
      <c r="ELZ80"/>
      <c r="EMA80"/>
      <c r="EMB80"/>
      <c r="EMC80"/>
      <c r="EMD80"/>
      <c r="EME80"/>
      <c r="EMF80"/>
      <c r="EMG80"/>
      <c r="EMH80"/>
      <c r="EMI80"/>
      <c r="EMJ80"/>
      <c r="EMK80"/>
      <c r="EML80"/>
      <c r="EMM80"/>
      <c r="EMN80"/>
      <c r="EMO80"/>
      <c r="EMP80"/>
      <c r="EMQ80"/>
      <c r="EMR80"/>
      <c r="EMS80"/>
      <c r="EMT80"/>
      <c r="EMU80"/>
      <c r="EMV80"/>
      <c r="EMW80"/>
      <c r="EMX80"/>
      <c r="EMY80"/>
      <c r="EMZ80"/>
      <c r="ENA80"/>
      <c r="ENB80"/>
      <c r="ENC80"/>
      <c r="END80"/>
      <c r="ENE80"/>
      <c r="ENF80"/>
      <c r="ENG80"/>
      <c r="ENH80"/>
      <c r="ENI80"/>
      <c r="ENJ80"/>
      <c r="ENK80"/>
      <c r="ENL80"/>
      <c r="ENM80"/>
      <c r="ENN80"/>
      <c r="ENO80"/>
      <c r="ENP80"/>
      <c r="ENQ80"/>
      <c r="ENR80"/>
      <c r="ENS80"/>
      <c r="ENT80"/>
      <c r="ENU80"/>
      <c r="ENV80"/>
      <c r="ENW80"/>
      <c r="ENX80"/>
      <c r="ENY80"/>
      <c r="ENZ80"/>
      <c r="EOA80"/>
      <c r="EOB80"/>
      <c r="EOC80"/>
      <c r="EOD80"/>
      <c r="EOE80"/>
      <c r="EOF80"/>
      <c r="EOG80"/>
      <c r="EOH80"/>
      <c r="EOI80"/>
      <c r="EOJ80"/>
      <c r="EOK80"/>
      <c r="EOL80"/>
      <c r="EOM80"/>
      <c r="EON80"/>
      <c r="EOO80"/>
      <c r="EOP80"/>
      <c r="EOQ80"/>
      <c r="EOR80"/>
      <c r="EOS80"/>
      <c r="EOT80"/>
      <c r="EOU80"/>
      <c r="EOV80"/>
      <c r="EOW80"/>
      <c r="EOX80"/>
      <c r="EOY80"/>
      <c r="EOZ80"/>
      <c r="EPA80"/>
      <c r="EPB80"/>
      <c r="EPC80"/>
      <c r="EPD80"/>
      <c r="EPE80"/>
      <c r="EPF80"/>
      <c r="EPG80"/>
      <c r="EPH80"/>
      <c r="EPI80"/>
      <c r="EPJ80"/>
      <c r="EPK80"/>
      <c r="EPL80"/>
      <c r="EPM80"/>
      <c r="EPN80"/>
      <c r="EPO80"/>
      <c r="EPP80"/>
      <c r="EPQ80"/>
      <c r="EPR80"/>
      <c r="EPS80"/>
      <c r="EPT80"/>
      <c r="EPU80"/>
      <c r="EPV80"/>
      <c r="EPW80"/>
      <c r="EPX80"/>
      <c r="EPY80"/>
      <c r="EPZ80"/>
      <c r="EQA80"/>
      <c r="EQB80"/>
      <c r="EQC80"/>
      <c r="EQD80"/>
      <c r="EQE80"/>
      <c r="EQF80"/>
      <c r="EQG80"/>
      <c r="EQH80"/>
      <c r="EQI80"/>
      <c r="EQJ80"/>
      <c r="EQK80"/>
      <c r="EQL80"/>
      <c r="EQM80"/>
      <c r="EQN80"/>
      <c r="EQO80"/>
      <c r="EQP80"/>
      <c r="EQQ80"/>
      <c r="EQR80"/>
      <c r="EQS80"/>
      <c r="EQT80"/>
      <c r="EQU80"/>
      <c r="EQV80"/>
      <c r="EQW80"/>
      <c r="EQX80"/>
      <c r="EQY80"/>
      <c r="EQZ80"/>
      <c r="ERA80"/>
      <c r="ERB80"/>
      <c r="ERC80"/>
      <c r="ERD80"/>
      <c r="ERE80"/>
      <c r="ERF80"/>
      <c r="ERG80"/>
      <c r="ERH80"/>
      <c r="ERI80"/>
      <c r="ERJ80"/>
      <c r="ERK80"/>
      <c r="ERL80"/>
      <c r="ERM80"/>
      <c r="ERN80"/>
      <c r="ERO80"/>
      <c r="ERP80"/>
      <c r="ERQ80"/>
      <c r="ERR80"/>
      <c r="ERS80"/>
      <c r="ERT80"/>
      <c r="ERU80"/>
      <c r="ERV80"/>
      <c r="ERW80"/>
      <c r="ERX80"/>
      <c r="ERY80"/>
      <c r="ERZ80"/>
      <c r="ESA80"/>
      <c r="ESB80"/>
      <c r="ESC80"/>
      <c r="ESD80"/>
      <c r="ESE80"/>
      <c r="ESF80"/>
      <c r="ESG80"/>
      <c r="ESH80"/>
      <c r="ESI80"/>
      <c r="ESJ80"/>
      <c r="ESK80"/>
      <c r="ESL80"/>
      <c r="ESM80"/>
      <c r="ESN80"/>
      <c r="ESO80"/>
      <c r="ESP80"/>
      <c r="ESQ80"/>
      <c r="ESR80"/>
      <c r="ESS80"/>
      <c r="EST80"/>
      <c r="ESU80"/>
      <c r="ESV80"/>
      <c r="ESW80"/>
      <c r="ESX80"/>
      <c r="ESY80"/>
      <c r="ESZ80"/>
      <c r="ETA80"/>
      <c r="ETB80"/>
      <c r="ETC80"/>
      <c r="ETD80"/>
      <c r="ETE80"/>
      <c r="ETF80"/>
      <c r="ETG80"/>
      <c r="ETH80"/>
      <c r="ETI80"/>
      <c r="ETJ80"/>
      <c r="ETK80"/>
      <c r="ETL80"/>
      <c r="ETM80"/>
      <c r="ETN80"/>
      <c r="ETO80"/>
      <c r="ETP80"/>
      <c r="ETQ80"/>
      <c r="ETR80"/>
      <c r="ETS80"/>
      <c r="ETT80"/>
      <c r="ETU80"/>
      <c r="ETV80"/>
      <c r="ETW80"/>
      <c r="ETX80"/>
      <c r="ETY80"/>
      <c r="ETZ80"/>
      <c r="EUA80"/>
      <c r="EUB80"/>
      <c r="EUC80"/>
      <c r="EUD80"/>
      <c r="EUE80"/>
      <c r="EUF80"/>
      <c r="EUG80"/>
      <c r="EUH80"/>
      <c r="EUI80"/>
      <c r="EUJ80"/>
      <c r="EUK80"/>
      <c r="EUL80"/>
      <c r="EUM80"/>
      <c r="EUN80"/>
      <c r="EUO80"/>
      <c r="EUP80"/>
      <c r="EUQ80"/>
      <c r="EUR80"/>
      <c r="EUS80"/>
      <c r="EUT80"/>
      <c r="EUU80"/>
      <c r="EUV80"/>
      <c r="EUW80"/>
      <c r="EUX80"/>
      <c r="EUY80"/>
      <c r="EUZ80"/>
      <c r="EVA80"/>
      <c r="EVB80"/>
      <c r="EVC80"/>
      <c r="EVD80"/>
      <c r="EVE80"/>
      <c r="EVF80"/>
      <c r="EVG80"/>
      <c r="EVH80"/>
      <c r="EVI80"/>
      <c r="EVJ80"/>
      <c r="EVK80"/>
      <c r="EVL80"/>
      <c r="EVM80"/>
      <c r="EVN80"/>
      <c r="EVO80"/>
      <c r="EVP80"/>
      <c r="EVQ80"/>
      <c r="EVR80"/>
      <c r="EVS80"/>
      <c r="EVT80"/>
      <c r="EVU80"/>
      <c r="EVV80"/>
      <c r="EVW80"/>
      <c r="EVX80"/>
      <c r="EVY80"/>
      <c r="EVZ80"/>
      <c r="EWA80"/>
      <c r="EWB80"/>
      <c r="EWC80"/>
      <c r="EWD80"/>
      <c r="EWE80"/>
      <c r="EWF80"/>
      <c r="EWG80"/>
      <c r="EWH80"/>
      <c r="EWI80"/>
      <c r="EWJ80"/>
      <c r="EWK80"/>
      <c r="EWL80"/>
      <c r="EWM80"/>
      <c r="EWN80"/>
      <c r="EWO80"/>
      <c r="EWP80"/>
      <c r="EWQ80"/>
      <c r="EWR80"/>
      <c r="EWS80"/>
      <c r="EWT80"/>
      <c r="EWU80"/>
      <c r="EWV80"/>
      <c r="EWW80"/>
      <c r="EWX80"/>
      <c r="EWY80"/>
      <c r="EWZ80"/>
      <c r="EXA80"/>
      <c r="EXB80"/>
      <c r="EXC80"/>
      <c r="EXD80"/>
      <c r="EXE80"/>
      <c r="EXF80"/>
      <c r="EXG80"/>
      <c r="EXH80"/>
      <c r="EXI80"/>
      <c r="EXJ80"/>
      <c r="EXK80"/>
      <c r="EXL80"/>
      <c r="EXM80"/>
      <c r="EXN80"/>
      <c r="EXO80"/>
      <c r="EXP80"/>
      <c r="EXQ80"/>
      <c r="EXR80"/>
      <c r="EXS80"/>
      <c r="EXT80"/>
      <c r="EXU80"/>
      <c r="EXV80"/>
      <c r="EXW80"/>
      <c r="EXX80"/>
      <c r="EXY80"/>
      <c r="EXZ80"/>
      <c r="EYA80"/>
      <c r="EYB80"/>
      <c r="EYC80"/>
      <c r="EYD80"/>
      <c r="EYE80"/>
      <c r="EYF80"/>
      <c r="EYG80"/>
      <c r="EYH80"/>
      <c r="EYI80"/>
      <c r="EYJ80"/>
      <c r="EYK80"/>
      <c r="EYL80"/>
      <c r="EYM80"/>
      <c r="EYN80"/>
      <c r="EYO80"/>
      <c r="EYP80"/>
      <c r="EYQ80"/>
      <c r="EYR80"/>
      <c r="EYS80"/>
      <c r="EYT80"/>
      <c r="EYU80"/>
      <c r="EYV80"/>
      <c r="EYW80"/>
      <c r="EYX80"/>
      <c r="EYY80"/>
      <c r="EYZ80"/>
      <c r="EZA80"/>
      <c r="EZB80"/>
      <c r="EZC80"/>
      <c r="EZD80"/>
      <c r="EZE80"/>
      <c r="EZF80"/>
      <c r="EZG80"/>
      <c r="EZH80"/>
      <c r="EZI80"/>
      <c r="EZJ80"/>
      <c r="EZK80"/>
      <c r="EZL80"/>
      <c r="EZM80"/>
      <c r="EZN80"/>
      <c r="EZO80"/>
      <c r="EZP80"/>
      <c r="EZQ80"/>
      <c r="EZR80"/>
      <c r="EZS80"/>
      <c r="EZT80"/>
      <c r="EZU80"/>
      <c r="EZV80"/>
      <c r="EZW80"/>
      <c r="EZX80"/>
      <c r="EZY80"/>
      <c r="EZZ80"/>
      <c r="FAA80"/>
      <c r="FAB80"/>
      <c r="FAC80"/>
      <c r="FAD80"/>
      <c r="FAE80"/>
      <c r="FAF80"/>
      <c r="FAG80"/>
      <c r="FAH80"/>
      <c r="FAI80"/>
      <c r="FAJ80"/>
      <c r="FAK80"/>
      <c r="FAL80"/>
      <c r="FAM80"/>
      <c r="FAN80"/>
      <c r="FAO80"/>
      <c r="FAP80"/>
      <c r="FAQ80"/>
      <c r="FAR80"/>
      <c r="FAS80"/>
      <c r="FAT80"/>
      <c r="FAU80"/>
      <c r="FAV80"/>
      <c r="FAW80"/>
      <c r="FAX80"/>
      <c r="FAY80"/>
      <c r="FAZ80"/>
      <c r="FBA80"/>
      <c r="FBB80"/>
      <c r="FBC80"/>
      <c r="FBD80"/>
      <c r="FBE80"/>
      <c r="FBF80"/>
      <c r="FBG80"/>
      <c r="FBH80"/>
      <c r="FBI80"/>
      <c r="FBJ80"/>
      <c r="FBK80"/>
      <c r="FBL80"/>
      <c r="FBM80"/>
      <c r="FBN80"/>
      <c r="FBO80"/>
      <c r="FBP80"/>
      <c r="FBQ80"/>
      <c r="FBR80"/>
      <c r="FBS80"/>
      <c r="FBT80"/>
      <c r="FBU80"/>
      <c r="FBV80"/>
      <c r="FBW80"/>
      <c r="FBX80"/>
      <c r="FBY80"/>
      <c r="FBZ80"/>
      <c r="FCA80"/>
      <c r="FCB80"/>
      <c r="FCC80"/>
      <c r="FCD80"/>
      <c r="FCE80"/>
      <c r="FCF80"/>
      <c r="FCG80"/>
      <c r="FCH80"/>
      <c r="FCI80"/>
      <c r="FCJ80"/>
      <c r="FCK80"/>
      <c r="FCL80"/>
      <c r="FCM80"/>
      <c r="FCN80"/>
      <c r="FCO80"/>
      <c r="FCP80"/>
      <c r="FCQ80"/>
      <c r="FCR80"/>
      <c r="FCS80"/>
      <c r="FCT80"/>
      <c r="FCU80"/>
      <c r="FCV80"/>
      <c r="FCW80"/>
      <c r="FCX80"/>
      <c r="FCY80"/>
      <c r="FCZ80"/>
      <c r="FDA80"/>
      <c r="FDB80"/>
      <c r="FDC80"/>
      <c r="FDD80"/>
      <c r="FDE80"/>
      <c r="FDF80"/>
      <c r="FDG80"/>
      <c r="FDH80"/>
      <c r="FDI80"/>
      <c r="FDJ80"/>
      <c r="FDK80"/>
      <c r="FDL80"/>
      <c r="FDM80"/>
      <c r="FDN80"/>
      <c r="FDO80"/>
      <c r="FDP80"/>
      <c r="FDQ80"/>
      <c r="FDR80"/>
      <c r="FDS80"/>
      <c r="FDT80"/>
      <c r="FDU80"/>
      <c r="FDV80"/>
      <c r="FDW80"/>
      <c r="FDX80"/>
      <c r="FDY80"/>
      <c r="FDZ80"/>
      <c r="FEA80"/>
      <c r="FEB80"/>
      <c r="FEC80"/>
      <c r="FED80"/>
      <c r="FEE80"/>
      <c r="FEF80"/>
      <c r="FEG80"/>
      <c r="FEH80"/>
      <c r="FEI80"/>
      <c r="FEJ80"/>
      <c r="FEK80"/>
      <c r="FEL80"/>
      <c r="FEM80"/>
      <c r="FEN80"/>
      <c r="FEO80"/>
      <c r="FEP80"/>
      <c r="FEQ80"/>
      <c r="FER80"/>
      <c r="FES80"/>
      <c r="FET80"/>
      <c r="FEU80"/>
      <c r="FEV80"/>
      <c r="FEW80"/>
      <c r="FEX80"/>
      <c r="FEY80"/>
      <c r="FEZ80"/>
      <c r="FFA80"/>
      <c r="FFB80"/>
      <c r="FFC80"/>
      <c r="FFD80"/>
      <c r="FFE80"/>
      <c r="FFF80"/>
      <c r="FFG80"/>
      <c r="FFH80"/>
      <c r="FFI80"/>
      <c r="FFJ80"/>
      <c r="FFK80"/>
      <c r="FFL80"/>
      <c r="FFM80"/>
      <c r="FFN80"/>
      <c r="FFO80"/>
      <c r="FFP80"/>
      <c r="FFQ80"/>
      <c r="FFR80"/>
      <c r="FFS80"/>
      <c r="FFT80"/>
      <c r="FFU80"/>
      <c r="FFV80"/>
      <c r="FFW80"/>
      <c r="FFX80"/>
      <c r="FFY80"/>
      <c r="FFZ80"/>
      <c r="FGA80"/>
      <c r="FGB80"/>
      <c r="FGC80"/>
      <c r="FGD80"/>
      <c r="FGE80"/>
      <c r="FGF80"/>
      <c r="FGG80"/>
      <c r="FGH80"/>
      <c r="FGI80"/>
      <c r="FGJ80"/>
      <c r="FGK80"/>
      <c r="FGL80"/>
      <c r="FGM80"/>
      <c r="FGN80"/>
      <c r="FGO80"/>
      <c r="FGP80"/>
      <c r="FGQ80"/>
      <c r="FGR80"/>
      <c r="FGS80"/>
      <c r="FGT80"/>
      <c r="FGU80"/>
      <c r="FGV80"/>
      <c r="FGW80"/>
      <c r="FGX80"/>
      <c r="FGY80"/>
      <c r="FGZ80"/>
      <c r="FHA80"/>
      <c r="FHB80"/>
      <c r="FHC80"/>
      <c r="FHD80"/>
      <c r="FHE80"/>
      <c r="FHF80"/>
      <c r="FHG80"/>
      <c r="FHH80"/>
      <c r="FHI80"/>
      <c r="FHJ80"/>
      <c r="FHK80"/>
      <c r="FHL80"/>
      <c r="FHM80"/>
      <c r="FHN80"/>
      <c r="FHO80"/>
      <c r="FHP80"/>
      <c r="FHQ80"/>
      <c r="FHR80"/>
      <c r="FHS80"/>
      <c r="FHT80"/>
      <c r="FHU80"/>
      <c r="FHV80"/>
      <c r="FHW80"/>
      <c r="FHX80"/>
      <c r="FHY80"/>
      <c r="FHZ80"/>
      <c r="FIA80"/>
      <c r="FIB80"/>
      <c r="FIC80"/>
      <c r="FID80"/>
      <c r="FIE80"/>
      <c r="FIF80"/>
      <c r="FIG80"/>
      <c r="FIH80"/>
      <c r="FII80"/>
      <c r="FIJ80"/>
      <c r="FIK80"/>
      <c r="FIL80"/>
      <c r="FIM80"/>
      <c r="FIN80"/>
      <c r="FIO80"/>
      <c r="FIP80"/>
      <c r="FIQ80"/>
      <c r="FIR80"/>
      <c r="FIS80"/>
      <c r="FIT80"/>
      <c r="FIU80"/>
      <c r="FIV80"/>
      <c r="FIW80"/>
      <c r="FIX80"/>
      <c r="FIY80"/>
      <c r="FIZ80"/>
      <c r="FJA80"/>
      <c r="FJB80"/>
      <c r="FJC80"/>
      <c r="FJD80"/>
      <c r="FJE80"/>
      <c r="FJF80"/>
      <c r="FJG80"/>
      <c r="FJH80"/>
      <c r="FJI80"/>
      <c r="FJJ80"/>
      <c r="FJK80"/>
      <c r="FJL80"/>
      <c r="FJM80"/>
      <c r="FJN80"/>
      <c r="FJO80"/>
      <c r="FJP80"/>
      <c r="FJQ80"/>
      <c r="FJR80"/>
      <c r="FJS80"/>
      <c r="FJT80"/>
      <c r="FJU80"/>
      <c r="FJV80"/>
      <c r="FJW80"/>
      <c r="FJX80"/>
      <c r="FJY80"/>
      <c r="FJZ80"/>
      <c r="FKA80"/>
      <c r="FKB80"/>
      <c r="FKC80"/>
      <c r="FKD80"/>
      <c r="FKE80"/>
      <c r="FKF80"/>
      <c r="FKG80"/>
      <c r="FKH80"/>
      <c r="FKI80"/>
      <c r="FKJ80"/>
      <c r="FKK80"/>
      <c r="FKL80"/>
      <c r="FKM80"/>
      <c r="FKN80"/>
      <c r="FKO80"/>
      <c r="FKP80"/>
      <c r="FKQ80"/>
      <c r="FKR80"/>
      <c r="FKS80"/>
      <c r="FKT80"/>
      <c r="FKU80"/>
      <c r="FKV80"/>
      <c r="FKW80"/>
      <c r="FKX80"/>
      <c r="FKY80"/>
      <c r="FKZ80"/>
      <c r="FLA80"/>
      <c r="FLB80"/>
      <c r="FLC80"/>
      <c r="FLD80"/>
      <c r="FLE80"/>
      <c r="FLF80"/>
      <c r="FLG80"/>
      <c r="FLH80"/>
      <c r="FLI80"/>
      <c r="FLJ80"/>
      <c r="FLK80"/>
      <c r="FLL80"/>
      <c r="FLM80"/>
      <c r="FLN80"/>
      <c r="FLO80"/>
      <c r="FLP80"/>
      <c r="FLQ80"/>
      <c r="FLR80"/>
      <c r="FLS80"/>
      <c r="FLT80"/>
      <c r="FLU80"/>
      <c r="FLV80"/>
      <c r="FLW80"/>
      <c r="FLX80"/>
      <c r="FLY80"/>
      <c r="FLZ80"/>
      <c r="FMA80"/>
      <c r="FMB80"/>
      <c r="FMC80"/>
      <c r="FMD80"/>
      <c r="FME80"/>
      <c r="FMF80"/>
      <c r="FMG80"/>
      <c r="FMH80"/>
      <c r="FMI80"/>
      <c r="FMJ80"/>
      <c r="FMK80"/>
      <c r="FML80"/>
      <c r="FMM80"/>
      <c r="FMN80"/>
      <c r="FMO80"/>
      <c r="FMP80"/>
      <c r="FMQ80"/>
      <c r="FMR80"/>
      <c r="FMS80"/>
      <c r="FMT80"/>
      <c r="FMU80"/>
      <c r="FMV80"/>
      <c r="FMW80"/>
      <c r="FMX80"/>
      <c r="FMY80"/>
      <c r="FMZ80"/>
      <c r="FNA80"/>
      <c r="FNB80"/>
      <c r="FNC80"/>
      <c r="FND80"/>
      <c r="FNE80"/>
      <c r="FNF80"/>
      <c r="FNG80"/>
      <c r="FNH80"/>
      <c r="FNI80"/>
      <c r="FNJ80"/>
      <c r="FNK80"/>
      <c r="FNL80"/>
      <c r="FNM80"/>
      <c r="FNN80"/>
      <c r="FNO80"/>
      <c r="FNP80"/>
      <c r="FNQ80"/>
      <c r="FNR80"/>
      <c r="FNS80"/>
      <c r="FNT80"/>
      <c r="FNU80"/>
      <c r="FNV80"/>
      <c r="FNW80"/>
      <c r="FNX80"/>
      <c r="FNY80"/>
      <c r="FNZ80"/>
      <c r="FOA80"/>
      <c r="FOB80"/>
      <c r="FOC80"/>
      <c r="FOD80"/>
      <c r="FOE80"/>
      <c r="FOF80"/>
      <c r="FOG80"/>
      <c r="FOH80"/>
      <c r="FOI80"/>
      <c r="FOJ80"/>
      <c r="FOK80"/>
      <c r="FOL80"/>
      <c r="FOM80"/>
      <c r="FON80"/>
      <c r="FOO80"/>
      <c r="FOP80"/>
      <c r="FOQ80"/>
      <c r="FOR80"/>
      <c r="FOS80"/>
      <c r="FOT80"/>
      <c r="FOU80"/>
      <c r="FOV80"/>
      <c r="FOW80"/>
      <c r="FOX80"/>
      <c r="FOY80"/>
      <c r="FOZ80"/>
      <c r="FPA80"/>
      <c r="FPB80"/>
      <c r="FPC80"/>
      <c r="FPD80"/>
      <c r="FPE80"/>
      <c r="FPF80"/>
      <c r="FPG80"/>
      <c r="FPH80"/>
      <c r="FPI80"/>
      <c r="FPJ80"/>
      <c r="FPK80"/>
      <c r="FPL80"/>
      <c r="FPM80"/>
      <c r="FPN80"/>
      <c r="FPO80"/>
      <c r="FPP80"/>
      <c r="FPQ80"/>
      <c r="FPR80"/>
      <c r="FPS80"/>
      <c r="FPT80"/>
      <c r="FPU80"/>
      <c r="FPV80"/>
      <c r="FPW80"/>
      <c r="FPX80"/>
      <c r="FPY80"/>
      <c r="FPZ80"/>
      <c r="FQA80"/>
      <c r="FQB80"/>
      <c r="FQC80"/>
      <c r="FQD80"/>
      <c r="FQE80"/>
      <c r="FQF80"/>
      <c r="FQG80"/>
      <c r="FQH80"/>
      <c r="FQI80"/>
      <c r="FQJ80"/>
      <c r="FQK80"/>
      <c r="FQL80"/>
      <c r="FQM80"/>
      <c r="FQN80"/>
      <c r="FQO80"/>
      <c r="FQP80"/>
      <c r="FQQ80"/>
      <c r="FQR80"/>
      <c r="FQS80"/>
      <c r="FQT80"/>
      <c r="FQU80"/>
      <c r="FQV80"/>
      <c r="FQW80"/>
      <c r="FQX80"/>
      <c r="FQY80"/>
      <c r="FQZ80"/>
      <c r="FRA80"/>
      <c r="FRB80"/>
      <c r="FRC80"/>
      <c r="FRD80"/>
      <c r="FRE80"/>
      <c r="FRF80"/>
      <c r="FRG80"/>
      <c r="FRH80"/>
      <c r="FRI80"/>
      <c r="FRJ80"/>
      <c r="FRK80"/>
      <c r="FRL80"/>
      <c r="FRM80"/>
      <c r="FRN80"/>
      <c r="FRO80"/>
      <c r="FRP80"/>
      <c r="FRQ80"/>
      <c r="FRR80"/>
      <c r="FRS80"/>
      <c r="FRT80"/>
      <c r="FRU80"/>
      <c r="FRV80"/>
      <c r="FRW80"/>
      <c r="FRX80"/>
      <c r="FRY80"/>
      <c r="FRZ80"/>
      <c r="FSA80"/>
      <c r="FSB80"/>
      <c r="FSC80"/>
      <c r="FSD80"/>
      <c r="FSE80"/>
      <c r="FSF80"/>
      <c r="FSG80"/>
      <c r="FSH80"/>
      <c r="FSI80"/>
      <c r="FSJ80"/>
      <c r="FSK80"/>
      <c r="FSL80"/>
      <c r="FSM80"/>
      <c r="FSN80"/>
      <c r="FSO80"/>
      <c r="FSP80"/>
      <c r="FSQ80"/>
      <c r="FSR80"/>
      <c r="FSS80"/>
      <c r="FST80"/>
      <c r="FSU80"/>
      <c r="FSV80"/>
      <c r="FSW80"/>
      <c r="FSX80"/>
      <c r="FSY80"/>
      <c r="FSZ80"/>
      <c r="FTA80"/>
      <c r="FTB80"/>
      <c r="FTC80"/>
      <c r="FTD80"/>
      <c r="FTE80"/>
      <c r="FTF80"/>
      <c r="FTG80"/>
      <c r="FTH80"/>
      <c r="FTI80"/>
      <c r="FTJ80"/>
      <c r="FTK80"/>
      <c r="FTL80"/>
      <c r="FTM80"/>
      <c r="FTN80"/>
      <c r="FTO80"/>
      <c r="FTP80"/>
      <c r="FTQ80"/>
      <c r="FTR80"/>
      <c r="FTS80"/>
      <c r="FTT80"/>
      <c r="FTU80"/>
      <c r="FTV80"/>
      <c r="FTW80"/>
      <c r="FTX80"/>
      <c r="FTY80"/>
      <c r="FTZ80"/>
      <c r="FUA80"/>
      <c r="FUB80"/>
      <c r="FUC80"/>
      <c r="FUD80"/>
      <c r="FUE80"/>
      <c r="FUF80"/>
      <c r="FUG80"/>
      <c r="FUH80"/>
      <c r="FUI80"/>
      <c r="FUJ80"/>
      <c r="FUK80"/>
      <c r="FUL80"/>
      <c r="FUM80"/>
      <c r="FUN80"/>
      <c r="FUO80"/>
      <c r="FUP80"/>
      <c r="FUQ80"/>
      <c r="FUR80"/>
      <c r="FUS80"/>
      <c r="FUT80"/>
      <c r="FUU80"/>
      <c r="FUV80"/>
      <c r="FUW80"/>
      <c r="FUX80"/>
      <c r="FUY80"/>
      <c r="FUZ80"/>
      <c r="FVA80"/>
      <c r="FVB80"/>
      <c r="FVC80"/>
      <c r="FVD80"/>
      <c r="FVE80"/>
      <c r="FVF80"/>
      <c r="FVG80"/>
      <c r="FVH80"/>
      <c r="FVI80"/>
      <c r="FVJ80"/>
      <c r="FVK80"/>
      <c r="FVL80"/>
      <c r="FVM80"/>
      <c r="FVN80"/>
      <c r="FVO80"/>
      <c r="FVP80"/>
      <c r="FVQ80"/>
      <c r="FVR80"/>
      <c r="FVS80"/>
      <c r="FVT80"/>
      <c r="FVU80"/>
      <c r="FVV80"/>
      <c r="FVW80"/>
      <c r="FVX80"/>
      <c r="FVY80"/>
      <c r="FVZ80"/>
      <c r="FWA80"/>
      <c r="FWB80"/>
      <c r="FWC80"/>
      <c r="FWD80"/>
      <c r="FWE80"/>
      <c r="FWF80"/>
      <c r="FWG80"/>
      <c r="FWH80"/>
      <c r="FWI80"/>
      <c r="FWJ80"/>
      <c r="FWK80"/>
      <c r="FWL80"/>
      <c r="FWM80"/>
      <c r="FWN80"/>
      <c r="FWO80"/>
      <c r="FWP80"/>
      <c r="FWQ80"/>
      <c r="FWR80"/>
      <c r="FWS80"/>
      <c r="FWT80"/>
      <c r="FWU80"/>
      <c r="FWV80"/>
      <c r="FWW80"/>
      <c r="FWX80"/>
      <c r="FWY80"/>
      <c r="FWZ80"/>
      <c r="FXA80"/>
      <c r="FXB80"/>
      <c r="FXC80"/>
      <c r="FXD80"/>
      <c r="FXE80"/>
      <c r="FXF80"/>
      <c r="FXG80"/>
      <c r="FXH80"/>
      <c r="FXI80"/>
      <c r="FXJ80"/>
      <c r="FXK80"/>
      <c r="FXL80"/>
      <c r="FXM80"/>
      <c r="FXN80"/>
      <c r="FXO80"/>
      <c r="FXP80"/>
      <c r="FXQ80"/>
      <c r="FXR80"/>
      <c r="FXS80"/>
      <c r="FXT80"/>
      <c r="FXU80"/>
      <c r="FXV80"/>
      <c r="FXW80"/>
      <c r="FXX80"/>
      <c r="FXY80"/>
      <c r="FXZ80"/>
      <c r="FYA80"/>
      <c r="FYB80"/>
      <c r="FYC80"/>
      <c r="FYD80"/>
      <c r="FYE80"/>
      <c r="FYF80"/>
      <c r="FYG80"/>
      <c r="FYH80"/>
      <c r="FYI80"/>
      <c r="FYJ80"/>
      <c r="FYK80"/>
      <c r="FYL80"/>
      <c r="FYM80"/>
      <c r="FYN80"/>
      <c r="FYO80"/>
      <c r="FYP80"/>
      <c r="FYQ80"/>
      <c r="FYR80"/>
      <c r="FYS80"/>
      <c r="FYT80"/>
      <c r="FYU80"/>
      <c r="FYV80"/>
      <c r="FYW80"/>
      <c r="FYX80"/>
      <c r="FYY80"/>
      <c r="FYZ80"/>
      <c r="FZA80"/>
      <c r="FZB80"/>
      <c r="FZC80"/>
      <c r="FZD80"/>
      <c r="FZE80"/>
      <c r="FZF80"/>
      <c r="FZG80"/>
      <c r="FZH80"/>
      <c r="FZI80"/>
      <c r="FZJ80"/>
      <c r="FZK80"/>
      <c r="FZL80"/>
      <c r="FZM80"/>
      <c r="FZN80"/>
      <c r="FZO80"/>
      <c r="FZP80"/>
      <c r="FZQ80"/>
      <c r="FZR80"/>
      <c r="FZS80"/>
      <c r="FZT80"/>
      <c r="FZU80"/>
      <c r="FZV80"/>
      <c r="FZW80"/>
      <c r="FZX80"/>
      <c r="FZY80"/>
      <c r="FZZ80"/>
      <c r="GAA80"/>
      <c r="GAB80"/>
      <c r="GAC80"/>
      <c r="GAD80"/>
      <c r="GAE80"/>
      <c r="GAF80"/>
      <c r="GAG80"/>
      <c r="GAH80"/>
      <c r="GAI80"/>
      <c r="GAJ80"/>
      <c r="GAK80"/>
      <c r="GAL80"/>
      <c r="GAM80"/>
      <c r="GAN80"/>
      <c r="GAO80"/>
      <c r="GAP80"/>
      <c r="GAQ80"/>
      <c r="GAR80"/>
      <c r="GAS80"/>
      <c r="GAT80"/>
      <c r="GAU80"/>
      <c r="GAV80"/>
      <c r="GAW80"/>
      <c r="GAX80"/>
      <c r="GAY80"/>
      <c r="GAZ80"/>
      <c r="GBA80"/>
      <c r="GBB80"/>
      <c r="GBC80"/>
      <c r="GBD80"/>
      <c r="GBE80"/>
      <c r="GBF80"/>
      <c r="GBG80"/>
      <c r="GBH80"/>
      <c r="GBI80"/>
      <c r="GBJ80"/>
      <c r="GBK80"/>
      <c r="GBL80"/>
      <c r="GBM80"/>
      <c r="GBN80"/>
      <c r="GBO80"/>
      <c r="GBP80"/>
      <c r="GBQ80"/>
      <c r="GBR80"/>
      <c r="GBS80"/>
      <c r="GBT80"/>
      <c r="GBU80"/>
      <c r="GBV80"/>
      <c r="GBW80"/>
      <c r="GBX80"/>
      <c r="GBY80"/>
      <c r="GBZ80"/>
      <c r="GCA80"/>
      <c r="GCB80"/>
      <c r="GCC80"/>
      <c r="GCD80"/>
      <c r="GCE80"/>
      <c r="GCF80"/>
      <c r="GCG80"/>
      <c r="GCH80"/>
      <c r="GCI80"/>
      <c r="GCJ80"/>
      <c r="GCK80"/>
      <c r="GCL80"/>
      <c r="GCM80"/>
      <c r="GCN80"/>
      <c r="GCO80"/>
      <c r="GCP80"/>
      <c r="GCQ80"/>
      <c r="GCR80"/>
      <c r="GCS80"/>
      <c r="GCT80"/>
      <c r="GCU80"/>
      <c r="GCV80"/>
      <c r="GCW80"/>
      <c r="GCX80"/>
      <c r="GCY80"/>
      <c r="GCZ80"/>
      <c r="GDA80"/>
      <c r="GDB80"/>
      <c r="GDC80"/>
      <c r="GDD80"/>
      <c r="GDE80"/>
      <c r="GDF80"/>
      <c r="GDG80"/>
      <c r="GDH80"/>
      <c r="GDI80"/>
      <c r="GDJ80"/>
      <c r="GDK80"/>
      <c r="GDL80"/>
      <c r="GDM80"/>
      <c r="GDN80"/>
      <c r="GDO80"/>
      <c r="GDP80"/>
      <c r="GDQ80"/>
      <c r="GDR80"/>
      <c r="GDS80"/>
      <c r="GDT80"/>
      <c r="GDU80"/>
      <c r="GDV80"/>
      <c r="GDW80"/>
      <c r="GDX80"/>
      <c r="GDY80"/>
      <c r="GDZ80"/>
      <c r="GEA80"/>
      <c r="GEB80"/>
      <c r="GEC80"/>
      <c r="GED80"/>
      <c r="GEE80"/>
      <c r="GEF80"/>
      <c r="GEG80"/>
      <c r="GEH80"/>
      <c r="GEI80"/>
      <c r="GEJ80"/>
      <c r="GEK80"/>
      <c r="GEL80"/>
      <c r="GEM80"/>
      <c r="GEN80"/>
      <c r="GEO80"/>
      <c r="GEP80"/>
      <c r="GEQ80"/>
      <c r="GER80"/>
      <c r="GES80"/>
      <c r="GET80"/>
      <c r="GEU80"/>
      <c r="GEV80"/>
      <c r="GEW80"/>
      <c r="GEX80"/>
      <c r="GEY80"/>
      <c r="GEZ80"/>
      <c r="GFA80"/>
      <c r="GFB80"/>
      <c r="GFC80"/>
      <c r="GFD80"/>
      <c r="GFE80"/>
      <c r="GFF80"/>
      <c r="GFG80"/>
      <c r="GFH80"/>
      <c r="GFI80"/>
      <c r="GFJ80"/>
      <c r="GFK80"/>
      <c r="GFL80"/>
      <c r="GFM80"/>
      <c r="GFN80"/>
      <c r="GFO80"/>
      <c r="GFP80"/>
      <c r="GFQ80"/>
      <c r="GFR80"/>
      <c r="GFS80"/>
      <c r="GFT80"/>
      <c r="GFU80"/>
      <c r="GFV80"/>
      <c r="GFW80"/>
      <c r="GFX80"/>
      <c r="GFY80"/>
      <c r="GFZ80"/>
      <c r="GGA80"/>
      <c r="GGB80"/>
      <c r="GGC80"/>
      <c r="GGD80"/>
      <c r="GGE80"/>
      <c r="GGF80"/>
      <c r="GGG80"/>
      <c r="GGH80"/>
      <c r="GGI80"/>
      <c r="GGJ80"/>
      <c r="GGK80"/>
      <c r="GGL80"/>
      <c r="GGM80"/>
      <c r="GGN80"/>
      <c r="GGO80"/>
      <c r="GGP80"/>
      <c r="GGQ80"/>
      <c r="GGR80"/>
      <c r="GGS80"/>
      <c r="GGT80"/>
      <c r="GGU80"/>
      <c r="GGV80"/>
      <c r="GGW80"/>
      <c r="GGX80"/>
      <c r="GGY80"/>
      <c r="GGZ80"/>
      <c r="GHA80"/>
      <c r="GHB80"/>
      <c r="GHC80"/>
      <c r="GHD80"/>
      <c r="GHE80"/>
      <c r="GHF80"/>
      <c r="GHG80"/>
      <c r="GHH80"/>
      <c r="GHI80"/>
      <c r="GHJ80"/>
      <c r="GHK80"/>
      <c r="GHL80"/>
      <c r="GHM80"/>
      <c r="GHN80"/>
      <c r="GHO80"/>
      <c r="GHP80"/>
      <c r="GHQ80"/>
      <c r="GHR80"/>
      <c r="GHS80"/>
      <c r="GHT80"/>
      <c r="GHU80"/>
      <c r="GHV80"/>
      <c r="GHW80"/>
      <c r="GHX80"/>
      <c r="GHY80"/>
      <c r="GHZ80"/>
      <c r="GIA80"/>
      <c r="GIB80"/>
      <c r="GIC80"/>
      <c r="GID80"/>
      <c r="GIE80"/>
      <c r="GIF80"/>
      <c r="GIG80"/>
      <c r="GIH80"/>
      <c r="GII80"/>
      <c r="GIJ80"/>
      <c r="GIK80"/>
      <c r="GIL80"/>
      <c r="GIM80"/>
      <c r="GIN80"/>
      <c r="GIO80"/>
      <c r="GIP80"/>
      <c r="GIQ80"/>
      <c r="GIR80"/>
      <c r="GIS80"/>
      <c r="GIT80"/>
      <c r="GIU80"/>
      <c r="GIV80"/>
      <c r="GIW80"/>
      <c r="GIX80"/>
      <c r="GIY80"/>
      <c r="GIZ80"/>
      <c r="GJA80"/>
      <c r="GJB80"/>
      <c r="GJC80"/>
      <c r="GJD80"/>
      <c r="GJE80"/>
      <c r="GJF80"/>
      <c r="GJG80"/>
      <c r="GJH80"/>
      <c r="GJI80"/>
      <c r="GJJ80"/>
      <c r="GJK80"/>
      <c r="GJL80"/>
      <c r="GJM80"/>
      <c r="GJN80"/>
      <c r="GJO80"/>
      <c r="GJP80"/>
      <c r="GJQ80"/>
      <c r="GJR80"/>
      <c r="GJS80"/>
      <c r="GJT80"/>
      <c r="GJU80"/>
      <c r="GJV80"/>
      <c r="GJW80"/>
      <c r="GJX80"/>
      <c r="GJY80"/>
      <c r="GJZ80"/>
      <c r="GKA80"/>
      <c r="GKB80"/>
      <c r="GKC80"/>
      <c r="GKD80"/>
      <c r="GKE80"/>
      <c r="GKF80"/>
      <c r="GKG80"/>
      <c r="GKH80"/>
      <c r="GKI80"/>
      <c r="GKJ80"/>
      <c r="GKK80"/>
      <c r="GKL80"/>
      <c r="GKM80"/>
      <c r="GKN80"/>
      <c r="GKO80"/>
      <c r="GKP80"/>
      <c r="GKQ80"/>
      <c r="GKR80"/>
      <c r="GKS80"/>
      <c r="GKT80"/>
      <c r="GKU80"/>
      <c r="GKV80"/>
      <c r="GKW80"/>
      <c r="GKX80"/>
      <c r="GKY80"/>
      <c r="GKZ80"/>
      <c r="GLA80"/>
      <c r="GLB80"/>
      <c r="GLC80"/>
      <c r="GLD80"/>
      <c r="GLE80"/>
      <c r="GLF80"/>
      <c r="GLG80"/>
      <c r="GLH80"/>
      <c r="GLI80"/>
      <c r="GLJ80"/>
      <c r="GLK80"/>
      <c r="GLL80"/>
      <c r="GLM80"/>
      <c r="GLN80"/>
      <c r="GLO80"/>
      <c r="GLP80"/>
      <c r="GLQ80"/>
      <c r="GLR80"/>
      <c r="GLS80"/>
      <c r="GLT80"/>
      <c r="GLU80"/>
      <c r="GLV80"/>
      <c r="GLW80"/>
      <c r="GLX80"/>
      <c r="GLY80"/>
      <c r="GLZ80"/>
      <c r="GMA80"/>
      <c r="GMB80"/>
      <c r="GMC80"/>
      <c r="GMD80"/>
      <c r="GME80"/>
      <c r="GMF80"/>
      <c r="GMG80"/>
      <c r="GMH80"/>
      <c r="GMI80"/>
      <c r="GMJ80"/>
      <c r="GMK80"/>
      <c r="GML80"/>
      <c r="GMM80"/>
      <c r="GMN80"/>
      <c r="GMO80"/>
      <c r="GMP80"/>
      <c r="GMQ80"/>
      <c r="GMR80"/>
      <c r="GMS80"/>
      <c r="GMT80"/>
      <c r="GMU80"/>
      <c r="GMV80"/>
      <c r="GMW80"/>
      <c r="GMX80"/>
      <c r="GMY80"/>
      <c r="GMZ80"/>
      <c r="GNA80"/>
      <c r="GNB80"/>
      <c r="GNC80"/>
      <c r="GND80"/>
      <c r="GNE80"/>
      <c r="GNF80"/>
      <c r="GNG80"/>
      <c r="GNH80"/>
      <c r="GNI80"/>
      <c r="GNJ80"/>
      <c r="GNK80"/>
      <c r="GNL80"/>
      <c r="GNM80"/>
      <c r="GNN80"/>
      <c r="GNO80"/>
      <c r="GNP80"/>
      <c r="GNQ80"/>
      <c r="GNR80"/>
      <c r="GNS80"/>
      <c r="GNT80"/>
      <c r="GNU80"/>
      <c r="GNV80"/>
      <c r="GNW80"/>
      <c r="GNX80"/>
      <c r="GNY80"/>
      <c r="GNZ80"/>
      <c r="GOA80"/>
      <c r="GOB80"/>
      <c r="GOC80"/>
      <c r="GOD80"/>
      <c r="GOE80"/>
      <c r="GOF80"/>
      <c r="GOG80"/>
      <c r="GOH80"/>
      <c r="GOI80"/>
      <c r="GOJ80"/>
      <c r="GOK80"/>
      <c r="GOL80"/>
      <c r="GOM80"/>
      <c r="GON80"/>
      <c r="GOO80"/>
      <c r="GOP80"/>
      <c r="GOQ80"/>
      <c r="GOR80"/>
      <c r="GOS80"/>
      <c r="GOT80"/>
      <c r="GOU80"/>
      <c r="GOV80"/>
      <c r="GOW80"/>
      <c r="GOX80"/>
      <c r="GOY80"/>
      <c r="GOZ80"/>
      <c r="GPA80"/>
      <c r="GPB80"/>
      <c r="GPC80"/>
      <c r="GPD80"/>
      <c r="GPE80"/>
      <c r="GPF80"/>
      <c r="GPG80"/>
      <c r="GPH80"/>
      <c r="GPI80"/>
      <c r="GPJ80"/>
      <c r="GPK80"/>
      <c r="GPL80"/>
      <c r="GPM80"/>
      <c r="GPN80"/>
      <c r="GPO80"/>
      <c r="GPP80"/>
      <c r="GPQ80"/>
      <c r="GPR80"/>
      <c r="GPS80"/>
      <c r="GPT80"/>
      <c r="GPU80"/>
      <c r="GPV80"/>
      <c r="GPW80"/>
      <c r="GPX80"/>
      <c r="GPY80"/>
      <c r="GPZ80"/>
      <c r="GQA80"/>
      <c r="GQB80"/>
      <c r="GQC80"/>
      <c r="GQD80"/>
      <c r="GQE80"/>
      <c r="GQF80"/>
      <c r="GQG80"/>
      <c r="GQH80"/>
      <c r="GQI80"/>
      <c r="GQJ80"/>
      <c r="GQK80"/>
      <c r="GQL80"/>
      <c r="GQM80"/>
      <c r="GQN80"/>
      <c r="GQO80"/>
      <c r="GQP80"/>
      <c r="GQQ80"/>
      <c r="GQR80"/>
      <c r="GQS80"/>
      <c r="GQT80"/>
      <c r="GQU80"/>
      <c r="GQV80"/>
      <c r="GQW80"/>
      <c r="GQX80"/>
      <c r="GQY80"/>
      <c r="GQZ80"/>
      <c r="GRA80"/>
      <c r="GRB80"/>
      <c r="GRC80"/>
      <c r="GRD80"/>
      <c r="GRE80"/>
      <c r="GRF80"/>
      <c r="GRG80"/>
      <c r="GRH80"/>
      <c r="GRI80"/>
      <c r="GRJ80"/>
      <c r="GRK80"/>
      <c r="GRL80"/>
      <c r="GRM80"/>
      <c r="GRN80"/>
      <c r="GRO80"/>
      <c r="GRP80"/>
      <c r="GRQ80"/>
      <c r="GRR80"/>
      <c r="GRS80"/>
      <c r="GRT80"/>
      <c r="GRU80"/>
      <c r="GRV80"/>
      <c r="GRW80"/>
      <c r="GRX80"/>
      <c r="GRY80"/>
      <c r="GRZ80"/>
      <c r="GSA80"/>
      <c r="GSB80"/>
      <c r="GSC80"/>
      <c r="GSD80"/>
      <c r="GSE80"/>
      <c r="GSF80"/>
      <c r="GSG80"/>
      <c r="GSH80"/>
      <c r="GSI80"/>
      <c r="GSJ80"/>
      <c r="GSK80"/>
      <c r="GSL80"/>
      <c r="GSM80"/>
      <c r="GSN80"/>
      <c r="GSO80"/>
      <c r="GSP80"/>
      <c r="GSQ80"/>
      <c r="GSR80"/>
      <c r="GSS80"/>
      <c r="GST80"/>
      <c r="GSU80"/>
      <c r="GSV80"/>
      <c r="GSW80"/>
      <c r="GSX80"/>
      <c r="GSY80"/>
      <c r="GSZ80"/>
      <c r="GTA80"/>
      <c r="GTB80"/>
      <c r="GTC80"/>
      <c r="GTD80"/>
      <c r="GTE80"/>
      <c r="GTF80"/>
      <c r="GTG80"/>
      <c r="GTH80"/>
      <c r="GTI80"/>
      <c r="GTJ80"/>
      <c r="GTK80"/>
      <c r="GTL80"/>
      <c r="GTM80"/>
      <c r="GTN80"/>
      <c r="GTO80"/>
      <c r="GTP80"/>
      <c r="GTQ80"/>
      <c r="GTR80"/>
      <c r="GTS80"/>
      <c r="GTT80"/>
      <c r="GTU80"/>
      <c r="GTV80"/>
      <c r="GTW80"/>
      <c r="GTX80"/>
      <c r="GTY80"/>
      <c r="GTZ80"/>
      <c r="GUA80"/>
      <c r="GUB80"/>
      <c r="GUC80"/>
      <c r="GUD80"/>
      <c r="GUE80"/>
      <c r="GUF80"/>
      <c r="GUG80"/>
      <c r="GUH80"/>
      <c r="GUI80"/>
      <c r="GUJ80"/>
      <c r="GUK80"/>
      <c r="GUL80"/>
      <c r="GUM80"/>
      <c r="GUN80"/>
      <c r="GUO80"/>
      <c r="GUP80"/>
      <c r="GUQ80"/>
      <c r="GUR80"/>
      <c r="GUS80"/>
      <c r="GUT80"/>
      <c r="GUU80"/>
      <c r="GUV80"/>
      <c r="GUW80"/>
      <c r="GUX80"/>
      <c r="GUY80"/>
      <c r="GUZ80"/>
      <c r="GVA80"/>
      <c r="GVB80"/>
      <c r="GVC80"/>
      <c r="GVD80"/>
      <c r="GVE80"/>
      <c r="GVF80"/>
      <c r="GVG80"/>
      <c r="GVH80"/>
      <c r="GVI80"/>
      <c r="GVJ80"/>
      <c r="GVK80"/>
      <c r="GVL80"/>
      <c r="GVM80"/>
      <c r="GVN80"/>
      <c r="GVO80"/>
      <c r="GVP80"/>
      <c r="GVQ80"/>
      <c r="GVR80"/>
      <c r="GVS80"/>
      <c r="GVT80"/>
      <c r="GVU80"/>
      <c r="GVV80"/>
      <c r="GVW80"/>
      <c r="GVX80"/>
      <c r="GVY80"/>
      <c r="GVZ80"/>
      <c r="GWA80"/>
      <c r="GWB80"/>
      <c r="GWC80"/>
      <c r="GWD80"/>
      <c r="GWE80"/>
      <c r="GWF80"/>
      <c r="GWG80"/>
      <c r="GWH80"/>
      <c r="GWI80"/>
      <c r="GWJ80"/>
      <c r="GWK80"/>
      <c r="GWL80"/>
      <c r="GWM80"/>
      <c r="GWN80"/>
      <c r="GWO80"/>
      <c r="GWP80"/>
      <c r="GWQ80"/>
      <c r="GWR80"/>
      <c r="GWS80"/>
      <c r="GWT80"/>
      <c r="GWU80"/>
      <c r="GWV80"/>
      <c r="GWW80"/>
      <c r="GWX80"/>
      <c r="GWY80"/>
      <c r="GWZ80"/>
      <c r="GXA80"/>
      <c r="GXB80"/>
      <c r="GXC80"/>
      <c r="GXD80"/>
      <c r="GXE80"/>
      <c r="GXF80"/>
      <c r="GXG80"/>
      <c r="GXH80"/>
      <c r="GXI80"/>
      <c r="GXJ80"/>
      <c r="GXK80"/>
      <c r="GXL80"/>
      <c r="GXM80"/>
      <c r="GXN80"/>
      <c r="GXO80"/>
      <c r="GXP80"/>
      <c r="GXQ80"/>
      <c r="GXR80"/>
      <c r="GXS80"/>
      <c r="GXT80"/>
      <c r="GXU80"/>
      <c r="GXV80"/>
      <c r="GXW80"/>
      <c r="GXX80"/>
      <c r="GXY80"/>
      <c r="GXZ80"/>
      <c r="GYA80"/>
      <c r="GYB80"/>
      <c r="GYC80"/>
      <c r="GYD80"/>
      <c r="GYE80"/>
      <c r="GYF80"/>
      <c r="GYG80"/>
      <c r="GYH80"/>
      <c r="GYI80"/>
      <c r="GYJ80"/>
      <c r="GYK80"/>
      <c r="GYL80"/>
      <c r="GYM80"/>
      <c r="GYN80"/>
      <c r="GYO80"/>
      <c r="GYP80"/>
      <c r="GYQ80"/>
      <c r="GYR80"/>
      <c r="GYS80"/>
      <c r="GYT80"/>
      <c r="GYU80"/>
      <c r="GYV80"/>
      <c r="GYW80"/>
      <c r="GYX80"/>
      <c r="GYY80"/>
      <c r="GYZ80"/>
      <c r="GZA80"/>
      <c r="GZB80"/>
      <c r="GZC80"/>
      <c r="GZD80"/>
      <c r="GZE80"/>
      <c r="GZF80"/>
      <c r="GZG80"/>
      <c r="GZH80"/>
      <c r="GZI80"/>
      <c r="GZJ80"/>
      <c r="GZK80"/>
      <c r="GZL80"/>
      <c r="GZM80"/>
      <c r="GZN80"/>
      <c r="GZO80"/>
      <c r="GZP80"/>
      <c r="GZQ80"/>
      <c r="GZR80"/>
      <c r="GZS80"/>
      <c r="GZT80"/>
      <c r="GZU80"/>
      <c r="GZV80"/>
      <c r="GZW80"/>
      <c r="GZX80"/>
      <c r="GZY80"/>
      <c r="GZZ80"/>
      <c r="HAA80"/>
      <c r="HAB80"/>
      <c r="HAC80"/>
      <c r="HAD80"/>
      <c r="HAE80"/>
      <c r="HAF80"/>
      <c r="HAG80"/>
      <c r="HAH80"/>
      <c r="HAI80"/>
      <c r="HAJ80"/>
      <c r="HAK80"/>
      <c r="HAL80"/>
      <c r="HAM80"/>
      <c r="HAN80"/>
      <c r="HAO80"/>
      <c r="HAP80"/>
      <c r="HAQ80"/>
      <c r="HAR80"/>
      <c r="HAS80"/>
      <c r="HAT80"/>
      <c r="HAU80"/>
      <c r="HAV80"/>
      <c r="HAW80"/>
      <c r="HAX80"/>
      <c r="HAY80"/>
      <c r="HAZ80"/>
      <c r="HBA80"/>
      <c r="HBB80"/>
      <c r="HBC80"/>
      <c r="HBD80"/>
      <c r="HBE80"/>
      <c r="HBF80"/>
      <c r="HBG80"/>
      <c r="HBH80"/>
      <c r="HBI80"/>
      <c r="HBJ80"/>
      <c r="HBK80"/>
      <c r="HBL80"/>
      <c r="HBM80"/>
      <c r="HBN80"/>
      <c r="HBO80"/>
      <c r="HBP80"/>
      <c r="HBQ80"/>
      <c r="HBR80"/>
      <c r="HBS80"/>
      <c r="HBT80"/>
      <c r="HBU80"/>
      <c r="HBV80"/>
      <c r="HBW80"/>
      <c r="HBX80"/>
      <c r="HBY80"/>
      <c r="HBZ80"/>
      <c r="HCA80"/>
      <c r="HCB80"/>
      <c r="HCC80"/>
      <c r="HCD80"/>
      <c r="HCE80"/>
      <c r="HCF80"/>
      <c r="HCG80"/>
      <c r="HCH80"/>
      <c r="HCI80"/>
      <c r="HCJ80"/>
      <c r="HCK80"/>
      <c r="HCL80"/>
      <c r="HCM80"/>
      <c r="HCN80"/>
      <c r="HCO80"/>
      <c r="HCP80"/>
      <c r="HCQ80"/>
      <c r="HCR80"/>
      <c r="HCS80"/>
      <c r="HCT80"/>
      <c r="HCU80"/>
      <c r="HCV80"/>
      <c r="HCW80"/>
      <c r="HCX80"/>
      <c r="HCY80"/>
      <c r="HCZ80"/>
      <c r="HDA80"/>
      <c r="HDB80"/>
      <c r="HDC80"/>
      <c r="HDD80"/>
      <c r="HDE80"/>
      <c r="HDF80"/>
      <c r="HDG80"/>
      <c r="HDH80"/>
      <c r="HDI80"/>
      <c r="HDJ80"/>
      <c r="HDK80"/>
      <c r="HDL80"/>
      <c r="HDM80"/>
      <c r="HDN80"/>
      <c r="HDO80"/>
      <c r="HDP80"/>
      <c r="HDQ80"/>
      <c r="HDR80"/>
      <c r="HDS80"/>
      <c r="HDT80"/>
      <c r="HDU80"/>
      <c r="HDV80"/>
      <c r="HDW80"/>
      <c r="HDX80"/>
      <c r="HDY80"/>
      <c r="HDZ80"/>
      <c r="HEA80"/>
      <c r="HEB80"/>
      <c r="HEC80"/>
      <c r="HED80"/>
      <c r="HEE80"/>
      <c r="HEF80"/>
      <c r="HEG80"/>
      <c r="HEH80"/>
      <c r="HEI80"/>
      <c r="HEJ80"/>
      <c r="HEK80"/>
      <c r="HEL80"/>
      <c r="HEM80"/>
      <c r="HEN80"/>
      <c r="HEO80"/>
      <c r="HEP80"/>
      <c r="HEQ80"/>
      <c r="HER80"/>
      <c r="HES80"/>
      <c r="HET80"/>
      <c r="HEU80"/>
      <c r="HEV80"/>
      <c r="HEW80"/>
      <c r="HEX80"/>
      <c r="HEY80"/>
      <c r="HEZ80"/>
      <c r="HFA80"/>
      <c r="HFB80"/>
      <c r="HFC80"/>
      <c r="HFD80"/>
      <c r="HFE80"/>
      <c r="HFF80"/>
      <c r="HFG80"/>
      <c r="HFH80"/>
      <c r="HFI80"/>
      <c r="HFJ80"/>
      <c r="HFK80"/>
      <c r="HFL80"/>
      <c r="HFM80"/>
      <c r="HFN80"/>
      <c r="HFO80"/>
      <c r="HFP80"/>
      <c r="HFQ80"/>
      <c r="HFR80"/>
      <c r="HFS80"/>
      <c r="HFT80"/>
      <c r="HFU80"/>
      <c r="HFV80"/>
      <c r="HFW80"/>
      <c r="HFX80"/>
      <c r="HFY80"/>
      <c r="HFZ80"/>
      <c r="HGA80"/>
      <c r="HGB80"/>
      <c r="HGC80"/>
      <c r="HGD80"/>
      <c r="HGE80"/>
      <c r="HGF80"/>
      <c r="HGG80"/>
      <c r="HGH80"/>
      <c r="HGI80"/>
      <c r="HGJ80"/>
      <c r="HGK80"/>
      <c r="HGL80"/>
      <c r="HGM80"/>
      <c r="HGN80"/>
      <c r="HGO80"/>
      <c r="HGP80"/>
      <c r="HGQ80"/>
      <c r="HGR80"/>
      <c r="HGS80"/>
      <c r="HGT80"/>
      <c r="HGU80"/>
      <c r="HGV80"/>
      <c r="HGW80"/>
      <c r="HGX80"/>
      <c r="HGY80"/>
      <c r="HGZ80"/>
      <c r="HHA80"/>
      <c r="HHB80"/>
      <c r="HHC80"/>
      <c r="HHD80"/>
      <c r="HHE80"/>
      <c r="HHF80"/>
      <c r="HHG80"/>
      <c r="HHH80"/>
      <c r="HHI80"/>
      <c r="HHJ80"/>
      <c r="HHK80"/>
      <c r="HHL80"/>
      <c r="HHM80"/>
      <c r="HHN80"/>
      <c r="HHO80"/>
      <c r="HHP80"/>
      <c r="HHQ80"/>
      <c r="HHR80"/>
      <c r="HHS80"/>
      <c r="HHT80"/>
      <c r="HHU80"/>
      <c r="HHV80"/>
      <c r="HHW80"/>
      <c r="HHX80"/>
      <c r="HHY80"/>
      <c r="HHZ80"/>
      <c r="HIA80"/>
      <c r="HIB80"/>
      <c r="HIC80"/>
      <c r="HID80"/>
      <c r="HIE80"/>
      <c r="HIF80"/>
      <c r="HIG80"/>
      <c r="HIH80"/>
      <c r="HII80"/>
      <c r="HIJ80"/>
      <c r="HIK80"/>
      <c r="HIL80"/>
      <c r="HIM80"/>
      <c r="HIN80"/>
      <c r="HIO80"/>
      <c r="HIP80"/>
      <c r="HIQ80"/>
      <c r="HIR80"/>
      <c r="HIS80"/>
      <c r="HIT80"/>
      <c r="HIU80"/>
      <c r="HIV80"/>
      <c r="HIW80"/>
      <c r="HIX80"/>
      <c r="HIY80"/>
      <c r="HIZ80"/>
      <c r="HJA80"/>
      <c r="HJB80"/>
      <c r="HJC80"/>
      <c r="HJD80"/>
      <c r="HJE80"/>
      <c r="HJF80"/>
      <c r="HJG80"/>
      <c r="HJH80"/>
      <c r="HJI80"/>
      <c r="HJJ80"/>
      <c r="HJK80"/>
      <c r="HJL80"/>
      <c r="HJM80"/>
      <c r="HJN80"/>
      <c r="HJO80"/>
      <c r="HJP80"/>
      <c r="HJQ80"/>
      <c r="HJR80"/>
      <c r="HJS80"/>
      <c r="HJT80"/>
      <c r="HJU80"/>
      <c r="HJV80"/>
      <c r="HJW80"/>
      <c r="HJX80"/>
      <c r="HJY80"/>
      <c r="HJZ80"/>
      <c r="HKA80"/>
      <c r="HKB80"/>
      <c r="HKC80"/>
      <c r="HKD80"/>
      <c r="HKE80"/>
      <c r="HKF80"/>
      <c r="HKG80"/>
      <c r="HKH80"/>
      <c r="HKI80"/>
      <c r="HKJ80"/>
      <c r="HKK80"/>
      <c r="HKL80"/>
      <c r="HKM80"/>
      <c r="HKN80"/>
      <c r="HKO80"/>
      <c r="HKP80"/>
      <c r="HKQ80"/>
      <c r="HKR80"/>
      <c r="HKS80"/>
      <c r="HKT80"/>
      <c r="HKU80"/>
      <c r="HKV80"/>
      <c r="HKW80"/>
      <c r="HKX80"/>
      <c r="HKY80"/>
      <c r="HKZ80"/>
      <c r="HLA80"/>
      <c r="HLB80"/>
      <c r="HLC80"/>
      <c r="HLD80"/>
      <c r="HLE80"/>
      <c r="HLF80"/>
      <c r="HLG80"/>
      <c r="HLH80"/>
      <c r="HLI80"/>
      <c r="HLJ80"/>
      <c r="HLK80"/>
      <c r="HLL80"/>
      <c r="HLM80"/>
      <c r="HLN80"/>
      <c r="HLO80"/>
      <c r="HLP80"/>
      <c r="HLQ80"/>
      <c r="HLR80"/>
      <c r="HLS80"/>
      <c r="HLT80"/>
      <c r="HLU80"/>
      <c r="HLV80"/>
      <c r="HLW80"/>
      <c r="HLX80"/>
      <c r="HLY80"/>
      <c r="HLZ80"/>
      <c r="HMA80"/>
      <c r="HMB80"/>
      <c r="HMC80"/>
      <c r="HMD80"/>
      <c r="HME80"/>
      <c r="HMF80"/>
      <c r="HMG80"/>
      <c r="HMH80"/>
      <c r="HMI80"/>
      <c r="HMJ80"/>
      <c r="HMK80"/>
      <c r="HML80"/>
      <c r="HMM80"/>
      <c r="HMN80"/>
      <c r="HMO80"/>
      <c r="HMP80"/>
      <c r="HMQ80"/>
      <c r="HMR80"/>
      <c r="HMS80"/>
      <c r="HMT80"/>
      <c r="HMU80"/>
      <c r="HMV80"/>
      <c r="HMW80"/>
      <c r="HMX80"/>
      <c r="HMY80"/>
      <c r="HMZ80"/>
      <c r="HNA80"/>
      <c r="HNB80"/>
      <c r="HNC80"/>
      <c r="HND80"/>
      <c r="HNE80"/>
      <c r="HNF80"/>
      <c r="HNG80"/>
      <c r="HNH80"/>
      <c r="HNI80"/>
      <c r="HNJ80"/>
      <c r="HNK80"/>
      <c r="HNL80"/>
      <c r="HNM80"/>
      <c r="HNN80"/>
      <c r="HNO80"/>
      <c r="HNP80"/>
      <c r="HNQ80"/>
      <c r="HNR80"/>
      <c r="HNS80"/>
      <c r="HNT80"/>
      <c r="HNU80"/>
      <c r="HNV80"/>
      <c r="HNW80"/>
      <c r="HNX80"/>
      <c r="HNY80"/>
      <c r="HNZ80"/>
      <c r="HOA80"/>
      <c r="HOB80"/>
      <c r="HOC80"/>
      <c r="HOD80"/>
      <c r="HOE80"/>
      <c r="HOF80"/>
      <c r="HOG80"/>
      <c r="HOH80"/>
      <c r="HOI80"/>
      <c r="HOJ80"/>
      <c r="HOK80"/>
      <c r="HOL80"/>
      <c r="HOM80"/>
      <c r="HON80"/>
      <c r="HOO80"/>
      <c r="HOP80"/>
      <c r="HOQ80"/>
      <c r="HOR80"/>
      <c r="HOS80"/>
      <c r="HOT80"/>
      <c r="HOU80"/>
      <c r="HOV80"/>
      <c r="HOW80"/>
      <c r="HOX80"/>
      <c r="HOY80"/>
      <c r="HOZ80"/>
      <c r="HPA80"/>
      <c r="HPB80"/>
      <c r="HPC80"/>
      <c r="HPD80"/>
      <c r="HPE80"/>
      <c r="HPF80"/>
      <c r="HPG80"/>
      <c r="HPH80"/>
      <c r="HPI80"/>
      <c r="HPJ80"/>
      <c r="HPK80"/>
      <c r="HPL80"/>
      <c r="HPM80"/>
      <c r="HPN80"/>
      <c r="HPO80"/>
      <c r="HPP80"/>
      <c r="HPQ80"/>
      <c r="HPR80"/>
      <c r="HPS80"/>
      <c r="HPT80"/>
      <c r="HPU80"/>
      <c r="HPV80"/>
      <c r="HPW80"/>
      <c r="HPX80"/>
      <c r="HPY80"/>
      <c r="HPZ80"/>
      <c r="HQA80"/>
      <c r="HQB80"/>
      <c r="HQC80"/>
      <c r="HQD80"/>
      <c r="HQE80"/>
      <c r="HQF80"/>
      <c r="HQG80"/>
      <c r="HQH80"/>
      <c r="HQI80"/>
      <c r="HQJ80"/>
      <c r="HQK80"/>
      <c r="HQL80"/>
      <c r="HQM80"/>
      <c r="HQN80"/>
      <c r="HQO80"/>
      <c r="HQP80"/>
      <c r="HQQ80"/>
      <c r="HQR80"/>
      <c r="HQS80"/>
      <c r="HQT80"/>
      <c r="HQU80"/>
      <c r="HQV80"/>
      <c r="HQW80"/>
      <c r="HQX80"/>
      <c r="HQY80"/>
      <c r="HQZ80"/>
      <c r="HRA80"/>
      <c r="HRB80"/>
      <c r="HRC80"/>
      <c r="HRD80"/>
      <c r="HRE80"/>
      <c r="HRF80"/>
      <c r="HRG80"/>
      <c r="HRH80"/>
      <c r="HRI80"/>
      <c r="HRJ80"/>
      <c r="HRK80"/>
      <c r="HRL80"/>
      <c r="HRM80"/>
      <c r="HRN80"/>
      <c r="HRO80"/>
      <c r="HRP80"/>
      <c r="HRQ80"/>
      <c r="HRR80"/>
      <c r="HRS80"/>
      <c r="HRT80"/>
      <c r="HRU80"/>
      <c r="HRV80"/>
      <c r="HRW80"/>
      <c r="HRX80"/>
      <c r="HRY80"/>
      <c r="HRZ80"/>
      <c r="HSA80"/>
      <c r="HSB80"/>
      <c r="HSC80"/>
      <c r="HSD80"/>
      <c r="HSE80"/>
      <c r="HSF80"/>
      <c r="HSG80"/>
      <c r="HSH80"/>
      <c r="HSI80"/>
      <c r="HSJ80"/>
      <c r="HSK80"/>
      <c r="HSL80"/>
      <c r="HSM80"/>
      <c r="HSN80"/>
      <c r="HSO80"/>
      <c r="HSP80"/>
      <c r="HSQ80"/>
      <c r="HSR80"/>
      <c r="HSS80"/>
      <c r="HST80"/>
      <c r="HSU80"/>
      <c r="HSV80"/>
      <c r="HSW80"/>
      <c r="HSX80"/>
      <c r="HSY80"/>
      <c r="HSZ80"/>
      <c r="HTA80"/>
      <c r="HTB80"/>
      <c r="HTC80"/>
      <c r="HTD80"/>
      <c r="HTE80"/>
      <c r="HTF80"/>
      <c r="HTG80"/>
      <c r="HTH80"/>
      <c r="HTI80"/>
      <c r="HTJ80"/>
      <c r="HTK80"/>
      <c r="HTL80"/>
      <c r="HTM80"/>
      <c r="HTN80"/>
      <c r="HTO80"/>
      <c r="HTP80"/>
      <c r="HTQ80"/>
      <c r="HTR80"/>
      <c r="HTS80"/>
      <c r="HTT80"/>
      <c r="HTU80"/>
      <c r="HTV80"/>
      <c r="HTW80"/>
      <c r="HTX80"/>
      <c r="HTY80"/>
      <c r="HTZ80"/>
      <c r="HUA80"/>
      <c r="HUB80"/>
      <c r="HUC80"/>
      <c r="HUD80"/>
      <c r="HUE80"/>
      <c r="HUF80"/>
      <c r="HUG80"/>
      <c r="HUH80"/>
      <c r="HUI80"/>
      <c r="HUJ80"/>
      <c r="HUK80"/>
      <c r="HUL80"/>
      <c r="HUM80"/>
      <c r="HUN80"/>
      <c r="HUO80"/>
      <c r="HUP80"/>
      <c r="HUQ80"/>
      <c r="HUR80"/>
      <c r="HUS80"/>
      <c r="HUT80"/>
      <c r="HUU80"/>
      <c r="HUV80"/>
      <c r="HUW80"/>
      <c r="HUX80"/>
      <c r="HUY80"/>
      <c r="HUZ80"/>
      <c r="HVA80"/>
      <c r="HVB80"/>
      <c r="HVC80"/>
      <c r="HVD80"/>
      <c r="HVE80"/>
      <c r="HVF80"/>
      <c r="HVG80"/>
      <c r="HVH80"/>
      <c r="HVI80"/>
      <c r="HVJ80"/>
      <c r="HVK80"/>
      <c r="HVL80"/>
      <c r="HVM80"/>
      <c r="HVN80"/>
      <c r="HVO80"/>
      <c r="HVP80"/>
      <c r="HVQ80"/>
      <c r="HVR80"/>
      <c r="HVS80"/>
      <c r="HVT80"/>
      <c r="HVU80"/>
      <c r="HVV80"/>
      <c r="HVW80"/>
      <c r="HVX80"/>
      <c r="HVY80"/>
      <c r="HVZ80"/>
      <c r="HWA80"/>
      <c r="HWB80"/>
      <c r="HWC80"/>
      <c r="HWD80"/>
      <c r="HWE80"/>
      <c r="HWF80"/>
      <c r="HWG80"/>
      <c r="HWH80"/>
      <c r="HWI80"/>
      <c r="HWJ80"/>
      <c r="HWK80"/>
      <c r="HWL80"/>
      <c r="HWM80"/>
      <c r="HWN80"/>
      <c r="HWO80"/>
      <c r="HWP80"/>
      <c r="HWQ80"/>
      <c r="HWR80"/>
      <c r="HWS80"/>
      <c r="HWT80"/>
      <c r="HWU80"/>
      <c r="HWV80"/>
      <c r="HWW80"/>
      <c r="HWX80"/>
      <c r="HWY80"/>
      <c r="HWZ80"/>
      <c r="HXA80"/>
      <c r="HXB80"/>
      <c r="HXC80"/>
      <c r="HXD80"/>
      <c r="HXE80"/>
      <c r="HXF80"/>
      <c r="HXG80"/>
      <c r="HXH80"/>
      <c r="HXI80"/>
      <c r="HXJ80"/>
      <c r="HXK80"/>
      <c r="HXL80"/>
      <c r="HXM80"/>
      <c r="HXN80"/>
      <c r="HXO80"/>
      <c r="HXP80"/>
      <c r="HXQ80"/>
      <c r="HXR80"/>
      <c r="HXS80"/>
      <c r="HXT80"/>
      <c r="HXU80"/>
      <c r="HXV80"/>
      <c r="HXW80"/>
      <c r="HXX80"/>
      <c r="HXY80"/>
      <c r="HXZ80"/>
      <c r="HYA80"/>
      <c r="HYB80"/>
      <c r="HYC80"/>
      <c r="HYD80"/>
      <c r="HYE80"/>
      <c r="HYF80"/>
      <c r="HYG80"/>
      <c r="HYH80"/>
      <c r="HYI80"/>
      <c r="HYJ80"/>
      <c r="HYK80"/>
      <c r="HYL80"/>
      <c r="HYM80"/>
      <c r="HYN80"/>
      <c r="HYO80"/>
      <c r="HYP80"/>
      <c r="HYQ80"/>
      <c r="HYR80"/>
      <c r="HYS80"/>
      <c r="HYT80"/>
      <c r="HYU80"/>
      <c r="HYV80"/>
      <c r="HYW80"/>
      <c r="HYX80"/>
      <c r="HYY80"/>
      <c r="HYZ80"/>
      <c r="HZA80"/>
      <c r="HZB80"/>
      <c r="HZC80"/>
      <c r="HZD80"/>
      <c r="HZE80"/>
      <c r="HZF80"/>
      <c r="HZG80"/>
      <c r="HZH80"/>
      <c r="HZI80"/>
      <c r="HZJ80"/>
      <c r="HZK80"/>
      <c r="HZL80"/>
      <c r="HZM80"/>
      <c r="HZN80"/>
      <c r="HZO80"/>
      <c r="HZP80"/>
      <c r="HZQ80"/>
      <c r="HZR80"/>
      <c r="HZS80"/>
      <c r="HZT80"/>
      <c r="HZU80"/>
      <c r="HZV80"/>
      <c r="HZW80"/>
      <c r="HZX80"/>
      <c r="HZY80"/>
      <c r="HZZ80"/>
      <c r="IAA80"/>
      <c r="IAB80"/>
      <c r="IAC80"/>
      <c r="IAD80"/>
      <c r="IAE80"/>
      <c r="IAF80"/>
      <c r="IAG80"/>
      <c r="IAH80"/>
      <c r="IAI80"/>
      <c r="IAJ80"/>
      <c r="IAK80"/>
      <c r="IAL80"/>
      <c r="IAM80"/>
      <c r="IAN80"/>
      <c r="IAO80"/>
      <c r="IAP80"/>
      <c r="IAQ80"/>
      <c r="IAR80"/>
      <c r="IAS80"/>
      <c r="IAT80"/>
      <c r="IAU80"/>
      <c r="IAV80"/>
      <c r="IAW80"/>
      <c r="IAX80"/>
      <c r="IAY80"/>
      <c r="IAZ80"/>
      <c r="IBA80"/>
      <c r="IBB80"/>
      <c r="IBC80"/>
      <c r="IBD80"/>
      <c r="IBE80"/>
      <c r="IBF80"/>
      <c r="IBG80"/>
      <c r="IBH80"/>
      <c r="IBI80"/>
      <c r="IBJ80"/>
      <c r="IBK80"/>
      <c r="IBL80"/>
      <c r="IBM80"/>
      <c r="IBN80"/>
      <c r="IBO80"/>
      <c r="IBP80"/>
      <c r="IBQ80"/>
      <c r="IBR80"/>
      <c r="IBS80"/>
      <c r="IBT80"/>
      <c r="IBU80"/>
      <c r="IBV80"/>
      <c r="IBW80"/>
      <c r="IBX80"/>
      <c r="IBY80"/>
      <c r="IBZ80"/>
      <c r="ICA80"/>
      <c r="ICB80"/>
      <c r="ICC80"/>
      <c r="ICD80"/>
      <c r="ICE80"/>
      <c r="ICF80"/>
      <c r="ICG80"/>
      <c r="ICH80"/>
      <c r="ICI80"/>
      <c r="ICJ80"/>
      <c r="ICK80"/>
      <c r="ICL80"/>
      <c r="ICM80"/>
      <c r="ICN80"/>
      <c r="ICO80"/>
      <c r="ICP80"/>
      <c r="ICQ80"/>
      <c r="ICR80"/>
      <c r="ICS80"/>
      <c r="ICT80"/>
      <c r="ICU80"/>
      <c r="ICV80"/>
      <c r="ICW80"/>
      <c r="ICX80"/>
      <c r="ICY80"/>
      <c r="ICZ80"/>
      <c r="IDA80"/>
      <c r="IDB80"/>
      <c r="IDC80"/>
      <c r="IDD80"/>
      <c r="IDE80"/>
      <c r="IDF80"/>
      <c r="IDG80"/>
      <c r="IDH80"/>
      <c r="IDI80"/>
      <c r="IDJ80"/>
      <c r="IDK80"/>
      <c r="IDL80"/>
      <c r="IDM80"/>
      <c r="IDN80"/>
      <c r="IDO80"/>
      <c r="IDP80"/>
      <c r="IDQ80"/>
      <c r="IDR80"/>
      <c r="IDS80"/>
      <c r="IDT80"/>
      <c r="IDU80"/>
      <c r="IDV80"/>
      <c r="IDW80"/>
      <c r="IDX80"/>
      <c r="IDY80"/>
      <c r="IDZ80"/>
      <c r="IEA80"/>
      <c r="IEB80"/>
      <c r="IEC80"/>
      <c r="IED80"/>
      <c r="IEE80"/>
      <c r="IEF80"/>
      <c r="IEG80"/>
      <c r="IEH80"/>
      <c r="IEI80"/>
      <c r="IEJ80"/>
      <c r="IEK80"/>
      <c r="IEL80"/>
      <c r="IEM80"/>
      <c r="IEN80"/>
      <c r="IEO80"/>
      <c r="IEP80"/>
      <c r="IEQ80"/>
      <c r="IER80"/>
      <c r="IES80"/>
      <c r="IET80"/>
      <c r="IEU80"/>
      <c r="IEV80"/>
      <c r="IEW80"/>
      <c r="IEX80"/>
      <c r="IEY80"/>
      <c r="IEZ80"/>
      <c r="IFA80"/>
      <c r="IFB80"/>
      <c r="IFC80"/>
      <c r="IFD80"/>
      <c r="IFE80"/>
      <c r="IFF80"/>
      <c r="IFG80"/>
      <c r="IFH80"/>
      <c r="IFI80"/>
      <c r="IFJ80"/>
      <c r="IFK80"/>
      <c r="IFL80"/>
      <c r="IFM80"/>
      <c r="IFN80"/>
      <c r="IFO80"/>
      <c r="IFP80"/>
      <c r="IFQ80"/>
      <c r="IFR80"/>
      <c r="IFS80"/>
      <c r="IFT80"/>
      <c r="IFU80"/>
      <c r="IFV80"/>
      <c r="IFW80"/>
      <c r="IFX80"/>
      <c r="IFY80"/>
      <c r="IFZ80"/>
      <c r="IGA80"/>
      <c r="IGB80"/>
      <c r="IGC80"/>
      <c r="IGD80"/>
      <c r="IGE80"/>
      <c r="IGF80"/>
      <c r="IGG80"/>
      <c r="IGH80"/>
      <c r="IGI80"/>
      <c r="IGJ80"/>
      <c r="IGK80"/>
      <c r="IGL80"/>
      <c r="IGM80"/>
      <c r="IGN80"/>
      <c r="IGO80"/>
      <c r="IGP80"/>
      <c r="IGQ80"/>
      <c r="IGR80"/>
      <c r="IGS80"/>
      <c r="IGT80"/>
      <c r="IGU80"/>
      <c r="IGV80"/>
      <c r="IGW80"/>
      <c r="IGX80"/>
      <c r="IGY80"/>
      <c r="IGZ80"/>
      <c r="IHA80"/>
      <c r="IHB80"/>
      <c r="IHC80"/>
      <c r="IHD80"/>
      <c r="IHE80"/>
      <c r="IHF80"/>
      <c r="IHG80"/>
      <c r="IHH80"/>
      <c r="IHI80"/>
      <c r="IHJ80"/>
      <c r="IHK80"/>
      <c r="IHL80"/>
      <c r="IHM80"/>
      <c r="IHN80"/>
      <c r="IHO80"/>
      <c r="IHP80"/>
      <c r="IHQ80"/>
      <c r="IHR80"/>
      <c r="IHS80"/>
      <c r="IHT80"/>
      <c r="IHU80"/>
      <c r="IHV80"/>
      <c r="IHW80"/>
      <c r="IHX80"/>
      <c r="IHY80"/>
      <c r="IHZ80"/>
      <c r="IIA80"/>
      <c r="IIB80"/>
      <c r="IIC80"/>
      <c r="IID80"/>
      <c r="IIE80"/>
      <c r="IIF80"/>
      <c r="IIG80"/>
      <c r="IIH80"/>
      <c r="III80"/>
      <c r="IIJ80"/>
      <c r="IIK80"/>
      <c r="IIL80"/>
      <c r="IIM80"/>
      <c r="IIN80"/>
      <c r="IIO80"/>
      <c r="IIP80"/>
      <c r="IIQ80"/>
      <c r="IIR80"/>
      <c r="IIS80"/>
      <c r="IIT80"/>
      <c r="IIU80"/>
      <c r="IIV80"/>
      <c r="IIW80"/>
      <c r="IIX80"/>
      <c r="IIY80"/>
      <c r="IIZ80"/>
      <c r="IJA80"/>
      <c r="IJB80"/>
      <c r="IJC80"/>
      <c r="IJD80"/>
      <c r="IJE80"/>
      <c r="IJF80"/>
      <c r="IJG80"/>
      <c r="IJH80"/>
      <c r="IJI80"/>
      <c r="IJJ80"/>
      <c r="IJK80"/>
      <c r="IJL80"/>
      <c r="IJM80"/>
      <c r="IJN80"/>
      <c r="IJO80"/>
      <c r="IJP80"/>
      <c r="IJQ80"/>
      <c r="IJR80"/>
      <c r="IJS80"/>
      <c r="IJT80"/>
      <c r="IJU80"/>
      <c r="IJV80"/>
      <c r="IJW80"/>
      <c r="IJX80"/>
      <c r="IJY80"/>
      <c r="IJZ80"/>
      <c r="IKA80"/>
      <c r="IKB80"/>
      <c r="IKC80"/>
      <c r="IKD80"/>
      <c r="IKE80"/>
      <c r="IKF80"/>
      <c r="IKG80"/>
      <c r="IKH80"/>
      <c r="IKI80"/>
      <c r="IKJ80"/>
      <c r="IKK80"/>
      <c r="IKL80"/>
      <c r="IKM80"/>
      <c r="IKN80"/>
      <c r="IKO80"/>
      <c r="IKP80"/>
      <c r="IKQ80"/>
      <c r="IKR80"/>
      <c r="IKS80"/>
      <c r="IKT80"/>
      <c r="IKU80"/>
      <c r="IKV80"/>
      <c r="IKW80"/>
      <c r="IKX80"/>
      <c r="IKY80"/>
      <c r="IKZ80"/>
      <c r="ILA80"/>
      <c r="ILB80"/>
      <c r="ILC80"/>
      <c r="ILD80"/>
      <c r="ILE80"/>
      <c r="ILF80"/>
      <c r="ILG80"/>
      <c r="ILH80"/>
      <c r="ILI80"/>
      <c r="ILJ80"/>
      <c r="ILK80"/>
      <c r="ILL80"/>
      <c r="ILM80"/>
      <c r="ILN80"/>
      <c r="ILO80"/>
      <c r="ILP80"/>
      <c r="ILQ80"/>
      <c r="ILR80"/>
      <c r="ILS80"/>
      <c r="ILT80"/>
      <c r="ILU80"/>
      <c r="ILV80"/>
      <c r="ILW80"/>
      <c r="ILX80"/>
      <c r="ILY80"/>
      <c r="ILZ80"/>
      <c r="IMA80"/>
      <c r="IMB80"/>
      <c r="IMC80"/>
      <c r="IMD80"/>
      <c r="IME80"/>
      <c r="IMF80"/>
      <c r="IMG80"/>
      <c r="IMH80"/>
      <c r="IMI80"/>
      <c r="IMJ80"/>
      <c r="IMK80"/>
      <c r="IML80"/>
      <c r="IMM80"/>
      <c r="IMN80"/>
      <c r="IMO80"/>
      <c r="IMP80"/>
      <c r="IMQ80"/>
      <c r="IMR80"/>
      <c r="IMS80"/>
      <c r="IMT80"/>
      <c r="IMU80"/>
      <c r="IMV80"/>
      <c r="IMW80"/>
      <c r="IMX80"/>
      <c r="IMY80"/>
      <c r="IMZ80"/>
      <c r="INA80"/>
      <c r="INB80"/>
      <c r="INC80"/>
      <c r="IND80"/>
      <c r="INE80"/>
      <c r="INF80"/>
      <c r="ING80"/>
      <c r="INH80"/>
      <c r="INI80"/>
      <c r="INJ80"/>
      <c r="INK80"/>
      <c r="INL80"/>
      <c r="INM80"/>
      <c r="INN80"/>
      <c r="INO80"/>
      <c r="INP80"/>
      <c r="INQ80"/>
      <c r="INR80"/>
      <c r="INS80"/>
      <c r="INT80"/>
      <c r="INU80"/>
      <c r="INV80"/>
      <c r="INW80"/>
      <c r="INX80"/>
      <c r="INY80"/>
      <c r="INZ80"/>
      <c r="IOA80"/>
      <c r="IOB80"/>
      <c r="IOC80"/>
      <c r="IOD80"/>
      <c r="IOE80"/>
      <c r="IOF80"/>
      <c r="IOG80"/>
      <c r="IOH80"/>
      <c r="IOI80"/>
      <c r="IOJ80"/>
      <c r="IOK80"/>
      <c r="IOL80"/>
      <c r="IOM80"/>
      <c r="ION80"/>
      <c r="IOO80"/>
      <c r="IOP80"/>
      <c r="IOQ80"/>
      <c r="IOR80"/>
      <c r="IOS80"/>
      <c r="IOT80"/>
      <c r="IOU80"/>
      <c r="IOV80"/>
      <c r="IOW80"/>
      <c r="IOX80"/>
      <c r="IOY80"/>
      <c r="IOZ80"/>
      <c r="IPA80"/>
      <c r="IPB80"/>
      <c r="IPC80"/>
      <c r="IPD80"/>
      <c r="IPE80"/>
      <c r="IPF80"/>
      <c r="IPG80"/>
      <c r="IPH80"/>
      <c r="IPI80"/>
      <c r="IPJ80"/>
      <c r="IPK80"/>
      <c r="IPL80"/>
      <c r="IPM80"/>
      <c r="IPN80"/>
      <c r="IPO80"/>
      <c r="IPP80"/>
      <c r="IPQ80"/>
      <c r="IPR80"/>
      <c r="IPS80"/>
      <c r="IPT80"/>
      <c r="IPU80"/>
      <c r="IPV80"/>
      <c r="IPW80"/>
      <c r="IPX80"/>
      <c r="IPY80"/>
      <c r="IPZ80"/>
      <c r="IQA80"/>
      <c r="IQB80"/>
      <c r="IQC80"/>
      <c r="IQD80"/>
      <c r="IQE80"/>
      <c r="IQF80"/>
      <c r="IQG80"/>
      <c r="IQH80"/>
      <c r="IQI80"/>
      <c r="IQJ80"/>
      <c r="IQK80"/>
      <c r="IQL80"/>
      <c r="IQM80"/>
      <c r="IQN80"/>
      <c r="IQO80"/>
      <c r="IQP80"/>
      <c r="IQQ80"/>
      <c r="IQR80"/>
      <c r="IQS80"/>
      <c r="IQT80"/>
      <c r="IQU80"/>
      <c r="IQV80"/>
      <c r="IQW80"/>
      <c r="IQX80"/>
      <c r="IQY80"/>
      <c r="IQZ80"/>
      <c r="IRA80"/>
      <c r="IRB80"/>
      <c r="IRC80"/>
      <c r="IRD80"/>
      <c r="IRE80"/>
      <c r="IRF80"/>
      <c r="IRG80"/>
      <c r="IRH80"/>
      <c r="IRI80"/>
      <c r="IRJ80"/>
      <c r="IRK80"/>
      <c r="IRL80"/>
      <c r="IRM80"/>
      <c r="IRN80"/>
      <c r="IRO80"/>
      <c r="IRP80"/>
      <c r="IRQ80"/>
      <c r="IRR80"/>
      <c r="IRS80"/>
      <c r="IRT80"/>
      <c r="IRU80"/>
      <c r="IRV80"/>
      <c r="IRW80"/>
      <c r="IRX80"/>
      <c r="IRY80"/>
      <c r="IRZ80"/>
      <c r="ISA80"/>
      <c r="ISB80"/>
      <c r="ISC80"/>
      <c r="ISD80"/>
      <c r="ISE80"/>
      <c r="ISF80"/>
      <c r="ISG80"/>
      <c r="ISH80"/>
      <c r="ISI80"/>
      <c r="ISJ80"/>
      <c r="ISK80"/>
      <c r="ISL80"/>
      <c r="ISM80"/>
      <c r="ISN80"/>
      <c r="ISO80"/>
      <c r="ISP80"/>
      <c r="ISQ80"/>
      <c r="ISR80"/>
      <c r="ISS80"/>
      <c r="IST80"/>
      <c r="ISU80"/>
      <c r="ISV80"/>
      <c r="ISW80"/>
      <c r="ISX80"/>
      <c r="ISY80"/>
      <c r="ISZ80"/>
      <c r="ITA80"/>
      <c r="ITB80"/>
      <c r="ITC80"/>
      <c r="ITD80"/>
      <c r="ITE80"/>
      <c r="ITF80"/>
      <c r="ITG80"/>
      <c r="ITH80"/>
      <c r="ITI80"/>
      <c r="ITJ80"/>
      <c r="ITK80"/>
      <c r="ITL80"/>
      <c r="ITM80"/>
      <c r="ITN80"/>
      <c r="ITO80"/>
      <c r="ITP80"/>
      <c r="ITQ80"/>
      <c r="ITR80"/>
      <c r="ITS80"/>
      <c r="ITT80"/>
      <c r="ITU80"/>
      <c r="ITV80"/>
      <c r="ITW80"/>
      <c r="ITX80"/>
      <c r="ITY80"/>
      <c r="ITZ80"/>
      <c r="IUA80"/>
      <c r="IUB80"/>
      <c r="IUC80"/>
      <c r="IUD80"/>
      <c r="IUE80"/>
      <c r="IUF80"/>
      <c r="IUG80"/>
      <c r="IUH80"/>
      <c r="IUI80"/>
      <c r="IUJ80"/>
      <c r="IUK80"/>
      <c r="IUL80"/>
      <c r="IUM80"/>
      <c r="IUN80"/>
      <c r="IUO80"/>
      <c r="IUP80"/>
      <c r="IUQ80"/>
      <c r="IUR80"/>
      <c r="IUS80"/>
      <c r="IUT80"/>
      <c r="IUU80"/>
      <c r="IUV80"/>
      <c r="IUW80"/>
      <c r="IUX80"/>
      <c r="IUY80"/>
      <c r="IUZ80"/>
      <c r="IVA80"/>
      <c r="IVB80"/>
      <c r="IVC80"/>
      <c r="IVD80"/>
      <c r="IVE80"/>
      <c r="IVF80"/>
      <c r="IVG80"/>
      <c r="IVH80"/>
      <c r="IVI80"/>
      <c r="IVJ80"/>
      <c r="IVK80"/>
      <c r="IVL80"/>
      <c r="IVM80"/>
      <c r="IVN80"/>
      <c r="IVO80"/>
      <c r="IVP80"/>
      <c r="IVQ80"/>
      <c r="IVR80"/>
      <c r="IVS80"/>
      <c r="IVT80"/>
      <c r="IVU80"/>
      <c r="IVV80"/>
      <c r="IVW80"/>
      <c r="IVX80"/>
      <c r="IVY80"/>
      <c r="IVZ80"/>
      <c r="IWA80"/>
      <c r="IWB80"/>
      <c r="IWC80"/>
      <c r="IWD80"/>
      <c r="IWE80"/>
      <c r="IWF80"/>
      <c r="IWG80"/>
      <c r="IWH80"/>
      <c r="IWI80"/>
      <c r="IWJ80"/>
      <c r="IWK80"/>
      <c r="IWL80"/>
      <c r="IWM80"/>
      <c r="IWN80"/>
      <c r="IWO80"/>
      <c r="IWP80"/>
      <c r="IWQ80"/>
      <c r="IWR80"/>
      <c r="IWS80"/>
      <c r="IWT80"/>
      <c r="IWU80"/>
      <c r="IWV80"/>
      <c r="IWW80"/>
      <c r="IWX80"/>
      <c r="IWY80"/>
      <c r="IWZ80"/>
      <c r="IXA80"/>
      <c r="IXB80"/>
      <c r="IXC80"/>
      <c r="IXD80"/>
      <c r="IXE80"/>
      <c r="IXF80"/>
      <c r="IXG80"/>
      <c r="IXH80"/>
      <c r="IXI80"/>
      <c r="IXJ80"/>
      <c r="IXK80"/>
      <c r="IXL80"/>
      <c r="IXM80"/>
      <c r="IXN80"/>
      <c r="IXO80"/>
      <c r="IXP80"/>
      <c r="IXQ80"/>
      <c r="IXR80"/>
      <c r="IXS80"/>
      <c r="IXT80"/>
      <c r="IXU80"/>
      <c r="IXV80"/>
      <c r="IXW80"/>
      <c r="IXX80"/>
      <c r="IXY80"/>
      <c r="IXZ80"/>
      <c r="IYA80"/>
      <c r="IYB80"/>
      <c r="IYC80"/>
      <c r="IYD80"/>
      <c r="IYE80"/>
      <c r="IYF80"/>
      <c r="IYG80"/>
      <c r="IYH80"/>
      <c r="IYI80"/>
      <c r="IYJ80"/>
      <c r="IYK80"/>
      <c r="IYL80"/>
      <c r="IYM80"/>
      <c r="IYN80"/>
      <c r="IYO80"/>
      <c r="IYP80"/>
      <c r="IYQ80"/>
      <c r="IYR80"/>
      <c r="IYS80"/>
      <c r="IYT80"/>
      <c r="IYU80"/>
      <c r="IYV80"/>
      <c r="IYW80"/>
      <c r="IYX80"/>
      <c r="IYY80"/>
      <c r="IYZ80"/>
      <c r="IZA80"/>
      <c r="IZB80"/>
      <c r="IZC80"/>
      <c r="IZD80"/>
      <c r="IZE80"/>
      <c r="IZF80"/>
      <c r="IZG80"/>
      <c r="IZH80"/>
      <c r="IZI80"/>
      <c r="IZJ80"/>
      <c r="IZK80"/>
      <c r="IZL80"/>
      <c r="IZM80"/>
      <c r="IZN80"/>
      <c r="IZO80"/>
      <c r="IZP80"/>
      <c r="IZQ80"/>
      <c r="IZR80"/>
      <c r="IZS80"/>
      <c r="IZT80"/>
      <c r="IZU80"/>
      <c r="IZV80"/>
      <c r="IZW80"/>
      <c r="IZX80"/>
      <c r="IZY80"/>
      <c r="IZZ80"/>
      <c r="JAA80"/>
      <c r="JAB80"/>
      <c r="JAC80"/>
      <c r="JAD80"/>
      <c r="JAE80"/>
      <c r="JAF80"/>
      <c r="JAG80"/>
      <c r="JAH80"/>
      <c r="JAI80"/>
      <c r="JAJ80"/>
      <c r="JAK80"/>
      <c r="JAL80"/>
      <c r="JAM80"/>
      <c r="JAN80"/>
      <c r="JAO80"/>
      <c r="JAP80"/>
      <c r="JAQ80"/>
      <c r="JAR80"/>
      <c r="JAS80"/>
      <c r="JAT80"/>
      <c r="JAU80"/>
      <c r="JAV80"/>
      <c r="JAW80"/>
      <c r="JAX80"/>
      <c r="JAY80"/>
      <c r="JAZ80"/>
      <c r="JBA80"/>
      <c r="JBB80"/>
      <c r="JBC80"/>
      <c r="JBD80"/>
      <c r="JBE80"/>
      <c r="JBF80"/>
      <c r="JBG80"/>
      <c r="JBH80"/>
      <c r="JBI80"/>
      <c r="JBJ80"/>
      <c r="JBK80"/>
      <c r="JBL80"/>
      <c r="JBM80"/>
      <c r="JBN80"/>
      <c r="JBO80"/>
      <c r="JBP80"/>
      <c r="JBQ80"/>
      <c r="JBR80"/>
      <c r="JBS80"/>
      <c r="JBT80"/>
      <c r="JBU80"/>
      <c r="JBV80"/>
      <c r="JBW80"/>
      <c r="JBX80"/>
      <c r="JBY80"/>
      <c r="JBZ80"/>
      <c r="JCA80"/>
      <c r="JCB80"/>
      <c r="JCC80"/>
      <c r="JCD80"/>
      <c r="JCE80"/>
      <c r="JCF80"/>
      <c r="JCG80"/>
      <c r="JCH80"/>
      <c r="JCI80"/>
      <c r="JCJ80"/>
      <c r="JCK80"/>
      <c r="JCL80"/>
      <c r="JCM80"/>
      <c r="JCN80"/>
      <c r="JCO80"/>
      <c r="JCP80"/>
      <c r="JCQ80"/>
      <c r="JCR80"/>
      <c r="JCS80"/>
      <c r="JCT80"/>
      <c r="JCU80"/>
      <c r="JCV80"/>
      <c r="JCW80"/>
      <c r="JCX80"/>
      <c r="JCY80"/>
      <c r="JCZ80"/>
      <c r="JDA80"/>
      <c r="JDB80"/>
      <c r="JDC80"/>
      <c r="JDD80"/>
      <c r="JDE80"/>
      <c r="JDF80"/>
      <c r="JDG80"/>
      <c r="JDH80"/>
      <c r="JDI80"/>
      <c r="JDJ80"/>
      <c r="JDK80"/>
      <c r="JDL80"/>
      <c r="JDM80"/>
      <c r="JDN80"/>
      <c r="JDO80"/>
      <c r="JDP80"/>
      <c r="JDQ80"/>
      <c r="JDR80"/>
      <c r="JDS80"/>
      <c r="JDT80"/>
      <c r="JDU80"/>
      <c r="JDV80"/>
      <c r="JDW80"/>
      <c r="JDX80"/>
      <c r="JDY80"/>
      <c r="JDZ80"/>
      <c r="JEA80"/>
      <c r="JEB80"/>
      <c r="JEC80"/>
      <c r="JED80"/>
      <c r="JEE80"/>
      <c r="JEF80"/>
      <c r="JEG80"/>
      <c r="JEH80"/>
      <c r="JEI80"/>
      <c r="JEJ80"/>
      <c r="JEK80"/>
      <c r="JEL80"/>
      <c r="JEM80"/>
      <c r="JEN80"/>
      <c r="JEO80"/>
      <c r="JEP80"/>
      <c r="JEQ80"/>
      <c r="JER80"/>
      <c r="JES80"/>
      <c r="JET80"/>
      <c r="JEU80"/>
      <c r="JEV80"/>
      <c r="JEW80"/>
      <c r="JEX80"/>
      <c r="JEY80"/>
      <c r="JEZ80"/>
      <c r="JFA80"/>
      <c r="JFB80"/>
      <c r="JFC80"/>
      <c r="JFD80"/>
      <c r="JFE80"/>
      <c r="JFF80"/>
      <c r="JFG80"/>
      <c r="JFH80"/>
      <c r="JFI80"/>
      <c r="JFJ80"/>
      <c r="JFK80"/>
      <c r="JFL80"/>
      <c r="JFM80"/>
      <c r="JFN80"/>
      <c r="JFO80"/>
      <c r="JFP80"/>
      <c r="JFQ80"/>
      <c r="JFR80"/>
      <c r="JFS80"/>
      <c r="JFT80"/>
      <c r="JFU80"/>
      <c r="JFV80"/>
      <c r="JFW80"/>
      <c r="JFX80"/>
      <c r="JFY80"/>
      <c r="JFZ80"/>
      <c r="JGA80"/>
      <c r="JGB80"/>
      <c r="JGC80"/>
      <c r="JGD80"/>
      <c r="JGE80"/>
      <c r="JGF80"/>
      <c r="JGG80"/>
      <c r="JGH80"/>
      <c r="JGI80"/>
      <c r="JGJ80"/>
      <c r="JGK80"/>
      <c r="JGL80"/>
      <c r="JGM80"/>
      <c r="JGN80"/>
      <c r="JGO80"/>
      <c r="JGP80"/>
      <c r="JGQ80"/>
      <c r="JGR80"/>
      <c r="JGS80"/>
      <c r="JGT80"/>
      <c r="JGU80"/>
      <c r="JGV80"/>
      <c r="JGW80"/>
      <c r="JGX80"/>
      <c r="JGY80"/>
      <c r="JGZ80"/>
      <c r="JHA80"/>
      <c r="JHB80"/>
      <c r="JHC80"/>
      <c r="JHD80"/>
      <c r="JHE80"/>
      <c r="JHF80"/>
      <c r="JHG80"/>
      <c r="JHH80"/>
      <c r="JHI80"/>
      <c r="JHJ80"/>
      <c r="JHK80"/>
      <c r="JHL80"/>
      <c r="JHM80"/>
      <c r="JHN80"/>
      <c r="JHO80"/>
      <c r="JHP80"/>
      <c r="JHQ80"/>
      <c r="JHR80"/>
      <c r="JHS80"/>
      <c r="JHT80"/>
      <c r="JHU80"/>
      <c r="JHV80"/>
      <c r="JHW80"/>
      <c r="JHX80"/>
      <c r="JHY80"/>
      <c r="JHZ80"/>
      <c r="JIA80"/>
      <c r="JIB80"/>
      <c r="JIC80"/>
      <c r="JID80"/>
      <c r="JIE80"/>
      <c r="JIF80"/>
      <c r="JIG80"/>
      <c r="JIH80"/>
      <c r="JII80"/>
      <c r="JIJ80"/>
      <c r="JIK80"/>
      <c r="JIL80"/>
      <c r="JIM80"/>
      <c r="JIN80"/>
      <c r="JIO80"/>
      <c r="JIP80"/>
      <c r="JIQ80"/>
      <c r="JIR80"/>
      <c r="JIS80"/>
      <c r="JIT80"/>
      <c r="JIU80"/>
      <c r="JIV80"/>
      <c r="JIW80"/>
      <c r="JIX80"/>
      <c r="JIY80"/>
      <c r="JIZ80"/>
      <c r="JJA80"/>
      <c r="JJB80"/>
      <c r="JJC80"/>
      <c r="JJD80"/>
      <c r="JJE80"/>
      <c r="JJF80"/>
      <c r="JJG80"/>
      <c r="JJH80"/>
      <c r="JJI80"/>
      <c r="JJJ80"/>
      <c r="JJK80"/>
      <c r="JJL80"/>
      <c r="JJM80"/>
      <c r="JJN80"/>
      <c r="JJO80"/>
      <c r="JJP80"/>
      <c r="JJQ80"/>
      <c r="JJR80"/>
      <c r="JJS80"/>
      <c r="JJT80"/>
      <c r="JJU80"/>
      <c r="JJV80"/>
      <c r="JJW80"/>
      <c r="JJX80"/>
      <c r="JJY80"/>
      <c r="JJZ80"/>
      <c r="JKA80"/>
      <c r="JKB80"/>
      <c r="JKC80"/>
      <c r="JKD80"/>
      <c r="JKE80"/>
      <c r="JKF80"/>
      <c r="JKG80"/>
      <c r="JKH80"/>
      <c r="JKI80"/>
      <c r="JKJ80"/>
      <c r="JKK80"/>
      <c r="JKL80"/>
      <c r="JKM80"/>
      <c r="JKN80"/>
      <c r="JKO80"/>
      <c r="JKP80"/>
      <c r="JKQ80"/>
      <c r="JKR80"/>
      <c r="JKS80"/>
      <c r="JKT80"/>
      <c r="JKU80"/>
      <c r="JKV80"/>
      <c r="JKW80"/>
      <c r="JKX80"/>
      <c r="JKY80"/>
      <c r="JKZ80"/>
      <c r="JLA80"/>
      <c r="JLB80"/>
      <c r="JLC80"/>
      <c r="JLD80"/>
      <c r="JLE80"/>
      <c r="JLF80"/>
      <c r="JLG80"/>
      <c r="JLH80"/>
      <c r="JLI80"/>
      <c r="JLJ80"/>
      <c r="JLK80"/>
      <c r="JLL80"/>
      <c r="JLM80"/>
      <c r="JLN80"/>
      <c r="JLO80"/>
      <c r="JLP80"/>
      <c r="JLQ80"/>
      <c r="JLR80"/>
      <c r="JLS80"/>
      <c r="JLT80"/>
      <c r="JLU80"/>
      <c r="JLV80"/>
      <c r="JLW80"/>
      <c r="JLX80"/>
      <c r="JLY80"/>
      <c r="JLZ80"/>
      <c r="JMA80"/>
      <c r="JMB80"/>
      <c r="JMC80"/>
      <c r="JMD80"/>
      <c r="JME80"/>
      <c r="JMF80"/>
      <c r="JMG80"/>
      <c r="JMH80"/>
      <c r="JMI80"/>
      <c r="JMJ80"/>
      <c r="JMK80"/>
      <c r="JML80"/>
      <c r="JMM80"/>
      <c r="JMN80"/>
      <c r="JMO80"/>
      <c r="JMP80"/>
      <c r="JMQ80"/>
      <c r="JMR80"/>
      <c r="JMS80"/>
      <c r="JMT80"/>
      <c r="JMU80"/>
      <c r="JMV80"/>
      <c r="JMW80"/>
      <c r="JMX80"/>
      <c r="JMY80"/>
      <c r="JMZ80"/>
      <c r="JNA80"/>
      <c r="JNB80"/>
      <c r="JNC80"/>
      <c r="JND80"/>
      <c r="JNE80"/>
      <c r="JNF80"/>
      <c r="JNG80"/>
      <c r="JNH80"/>
      <c r="JNI80"/>
      <c r="JNJ80"/>
      <c r="JNK80"/>
      <c r="JNL80"/>
      <c r="JNM80"/>
      <c r="JNN80"/>
      <c r="JNO80"/>
      <c r="JNP80"/>
      <c r="JNQ80"/>
      <c r="JNR80"/>
      <c r="JNS80"/>
      <c r="JNT80"/>
      <c r="JNU80"/>
      <c r="JNV80"/>
      <c r="JNW80"/>
      <c r="JNX80"/>
      <c r="JNY80"/>
      <c r="JNZ80"/>
      <c r="JOA80"/>
      <c r="JOB80"/>
      <c r="JOC80"/>
      <c r="JOD80"/>
      <c r="JOE80"/>
      <c r="JOF80"/>
      <c r="JOG80"/>
      <c r="JOH80"/>
      <c r="JOI80"/>
      <c r="JOJ80"/>
      <c r="JOK80"/>
      <c r="JOL80"/>
      <c r="JOM80"/>
      <c r="JON80"/>
      <c r="JOO80"/>
      <c r="JOP80"/>
      <c r="JOQ80"/>
      <c r="JOR80"/>
      <c r="JOS80"/>
      <c r="JOT80"/>
      <c r="JOU80"/>
      <c r="JOV80"/>
      <c r="JOW80"/>
      <c r="JOX80"/>
      <c r="JOY80"/>
      <c r="JOZ80"/>
      <c r="JPA80"/>
      <c r="JPB80"/>
      <c r="JPC80"/>
      <c r="JPD80"/>
      <c r="JPE80"/>
      <c r="JPF80"/>
      <c r="JPG80"/>
      <c r="JPH80"/>
      <c r="JPI80"/>
      <c r="JPJ80"/>
      <c r="JPK80"/>
      <c r="JPL80"/>
      <c r="JPM80"/>
      <c r="JPN80"/>
      <c r="JPO80"/>
      <c r="JPP80"/>
      <c r="JPQ80"/>
      <c r="JPR80"/>
      <c r="JPS80"/>
      <c r="JPT80"/>
      <c r="JPU80"/>
      <c r="JPV80"/>
      <c r="JPW80"/>
      <c r="JPX80"/>
      <c r="JPY80"/>
      <c r="JPZ80"/>
      <c r="JQA80"/>
      <c r="JQB80"/>
      <c r="JQC80"/>
      <c r="JQD80"/>
      <c r="JQE80"/>
      <c r="JQF80"/>
      <c r="JQG80"/>
      <c r="JQH80"/>
      <c r="JQI80"/>
      <c r="JQJ80"/>
      <c r="JQK80"/>
      <c r="JQL80"/>
      <c r="JQM80"/>
      <c r="JQN80"/>
      <c r="JQO80"/>
      <c r="JQP80"/>
      <c r="JQQ80"/>
      <c r="JQR80"/>
      <c r="JQS80"/>
      <c r="JQT80"/>
      <c r="JQU80"/>
      <c r="JQV80"/>
      <c r="JQW80"/>
      <c r="JQX80"/>
      <c r="JQY80"/>
      <c r="JQZ80"/>
      <c r="JRA80"/>
      <c r="JRB80"/>
      <c r="JRC80"/>
      <c r="JRD80"/>
      <c r="JRE80"/>
      <c r="JRF80"/>
      <c r="JRG80"/>
      <c r="JRH80"/>
      <c r="JRI80"/>
      <c r="JRJ80"/>
      <c r="JRK80"/>
      <c r="JRL80"/>
      <c r="JRM80"/>
      <c r="JRN80"/>
      <c r="JRO80"/>
      <c r="JRP80"/>
      <c r="JRQ80"/>
      <c r="JRR80"/>
      <c r="JRS80"/>
      <c r="JRT80"/>
      <c r="JRU80"/>
      <c r="JRV80"/>
      <c r="JRW80"/>
      <c r="JRX80"/>
      <c r="JRY80"/>
      <c r="JRZ80"/>
      <c r="JSA80"/>
      <c r="JSB80"/>
      <c r="JSC80"/>
      <c r="JSD80"/>
      <c r="JSE80"/>
      <c r="JSF80"/>
      <c r="JSG80"/>
      <c r="JSH80"/>
      <c r="JSI80"/>
      <c r="JSJ80"/>
      <c r="JSK80"/>
      <c r="JSL80"/>
      <c r="JSM80"/>
      <c r="JSN80"/>
      <c r="JSO80"/>
      <c r="JSP80"/>
      <c r="JSQ80"/>
      <c r="JSR80"/>
      <c r="JSS80"/>
      <c r="JST80"/>
      <c r="JSU80"/>
      <c r="JSV80"/>
      <c r="JSW80"/>
      <c r="JSX80"/>
      <c r="JSY80"/>
      <c r="JSZ80"/>
      <c r="JTA80"/>
      <c r="JTB80"/>
      <c r="JTC80"/>
      <c r="JTD80"/>
      <c r="JTE80"/>
      <c r="JTF80"/>
      <c r="JTG80"/>
      <c r="JTH80"/>
      <c r="JTI80"/>
      <c r="JTJ80"/>
      <c r="JTK80"/>
      <c r="JTL80"/>
      <c r="JTM80"/>
      <c r="JTN80"/>
      <c r="JTO80"/>
      <c r="JTP80"/>
      <c r="JTQ80"/>
      <c r="JTR80"/>
      <c r="JTS80"/>
      <c r="JTT80"/>
      <c r="JTU80"/>
      <c r="JTV80"/>
      <c r="JTW80"/>
      <c r="JTX80"/>
      <c r="JTY80"/>
      <c r="JTZ80"/>
      <c r="JUA80"/>
      <c r="JUB80"/>
      <c r="JUC80"/>
      <c r="JUD80"/>
      <c r="JUE80"/>
      <c r="JUF80"/>
      <c r="JUG80"/>
      <c r="JUH80"/>
      <c r="JUI80"/>
      <c r="JUJ80"/>
      <c r="JUK80"/>
      <c r="JUL80"/>
      <c r="JUM80"/>
      <c r="JUN80"/>
      <c r="JUO80"/>
      <c r="JUP80"/>
      <c r="JUQ80"/>
      <c r="JUR80"/>
      <c r="JUS80"/>
      <c r="JUT80"/>
      <c r="JUU80"/>
      <c r="JUV80"/>
      <c r="JUW80"/>
      <c r="JUX80"/>
      <c r="JUY80"/>
      <c r="JUZ80"/>
      <c r="JVA80"/>
      <c r="JVB80"/>
      <c r="JVC80"/>
      <c r="JVD80"/>
      <c r="JVE80"/>
      <c r="JVF80"/>
      <c r="JVG80"/>
      <c r="JVH80"/>
      <c r="JVI80"/>
      <c r="JVJ80"/>
      <c r="JVK80"/>
      <c r="JVL80"/>
      <c r="JVM80"/>
      <c r="JVN80"/>
      <c r="JVO80"/>
      <c r="JVP80"/>
      <c r="JVQ80"/>
      <c r="JVR80"/>
      <c r="JVS80"/>
      <c r="JVT80"/>
      <c r="JVU80"/>
      <c r="JVV80"/>
      <c r="JVW80"/>
      <c r="JVX80"/>
      <c r="JVY80"/>
      <c r="JVZ80"/>
      <c r="JWA80"/>
      <c r="JWB80"/>
      <c r="JWC80"/>
      <c r="JWD80"/>
      <c r="JWE80"/>
      <c r="JWF80"/>
      <c r="JWG80"/>
      <c r="JWH80"/>
      <c r="JWI80"/>
      <c r="JWJ80"/>
      <c r="JWK80"/>
      <c r="JWL80"/>
      <c r="JWM80"/>
      <c r="JWN80"/>
      <c r="JWO80"/>
      <c r="JWP80"/>
      <c r="JWQ80"/>
      <c r="JWR80"/>
      <c r="JWS80"/>
      <c r="JWT80"/>
      <c r="JWU80"/>
      <c r="JWV80"/>
      <c r="JWW80"/>
      <c r="JWX80"/>
      <c r="JWY80"/>
      <c r="JWZ80"/>
      <c r="JXA80"/>
      <c r="JXB80"/>
      <c r="JXC80"/>
      <c r="JXD80"/>
      <c r="JXE80"/>
      <c r="JXF80"/>
      <c r="JXG80"/>
      <c r="JXH80"/>
      <c r="JXI80"/>
      <c r="JXJ80"/>
      <c r="JXK80"/>
      <c r="JXL80"/>
      <c r="JXM80"/>
      <c r="JXN80"/>
      <c r="JXO80"/>
      <c r="JXP80"/>
      <c r="JXQ80"/>
      <c r="JXR80"/>
      <c r="JXS80"/>
      <c r="JXT80"/>
      <c r="JXU80"/>
      <c r="JXV80"/>
      <c r="JXW80"/>
      <c r="JXX80"/>
      <c r="JXY80"/>
      <c r="JXZ80"/>
      <c r="JYA80"/>
      <c r="JYB80"/>
      <c r="JYC80"/>
      <c r="JYD80"/>
      <c r="JYE80"/>
      <c r="JYF80"/>
      <c r="JYG80"/>
      <c r="JYH80"/>
      <c r="JYI80"/>
      <c r="JYJ80"/>
      <c r="JYK80"/>
      <c r="JYL80"/>
      <c r="JYM80"/>
      <c r="JYN80"/>
      <c r="JYO80"/>
      <c r="JYP80"/>
      <c r="JYQ80"/>
      <c r="JYR80"/>
      <c r="JYS80"/>
      <c r="JYT80"/>
      <c r="JYU80"/>
      <c r="JYV80"/>
      <c r="JYW80"/>
      <c r="JYX80"/>
      <c r="JYY80"/>
      <c r="JYZ80"/>
      <c r="JZA80"/>
      <c r="JZB80"/>
      <c r="JZC80"/>
      <c r="JZD80"/>
      <c r="JZE80"/>
      <c r="JZF80"/>
      <c r="JZG80"/>
      <c r="JZH80"/>
      <c r="JZI80"/>
      <c r="JZJ80"/>
      <c r="JZK80"/>
      <c r="JZL80"/>
      <c r="JZM80"/>
      <c r="JZN80"/>
      <c r="JZO80"/>
      <c r="JZP80"/>
      <c r="JZQ80"/>
      <c r="JZR80"/>
      <c r="JZS80"/>
      <c r="JZT80"/>
      <c r="JZU80"/>
      <c r="JZV80"/>
      <c r="JZW80"/>
      <c r="JZX80"/>
      <c r="JZY80"/>
      <c r="JZZ80"/>
      <c r="KAA80"/>
      <c r="KAB80"/>
      <c r="KAC80"/>
      <c r="KAD80"/>
      <c r="KAE80"/>
      <c r="KAF80"/>
      <c r="KAG80"/>
      <c r="KAH80"/>
      <c r="KAI80"/>
      <c r="KAJ80"/>
      <c r="KAK80"/>
      <c r="KAL80"/>
      <c r="KAM80"/>
      <c r="KAN80"/>
      <c r="KAO80"/>
      <c r="KAP80"/>
      <c r="KAQ80"/>
      <c r="KAR80"/>
      <c r="KAS80"/>
      <c r="KAT80"/>
      <c r="KAU80"/>
      <c r="KAV80"/>
      <c r="KAW80"/>
      <c r="KAX80"/>
      <c r="KAY80"/>
      <c r="KAZ80"/>
      <c r="KBA80"/>
      <c r="KBB80"/>
      <c r="KBC80"/>
      <c r="KBD80"/>
      <c r="KBE80"/>
      <c r="KBF80"/>
      <c r="KBG80"/>
      <c r="KBH80"/>
      <c r="KBI80"/>
      <c r="KBJ80"/>
      <c r="KBK80"/>
      <c r="KBL80"/>
      <c r="KBM80"/>
      <c r="KBN80"/>
      <c r="KBO80"/>
      <c r="KBP80"/>
      <c r="KBQ80"/>
      <c r="KBR80"/>
      <c r="KBS80"/>
      <c r="KBT80"/>
      <c r="KBU80"/>
      <c r="KBV80"/>
      <c r="KBW80"/>
      <c r="KBX80"/>
      <c r="KBY80"/>
      <c r="KBZ80"/>
      <c r="KCA80"/>
      <c r="KCB80"/>
      <c r="KCC80"/>
      <c r="KCD80"/>
      <c r="KCE80"/>
      <c r="KCF80"/>
      <c r="KCG80"/>
      <c r="KCH80"/>
      <c r="KCI80"/>
      <c r="KCJ80"/>
      <c r="KCK80"/>
      <c r="KCL80"/>
      <c r="KCM80"/>
      <c r="KCN80"/>
      <c r="KCO80"/>
      <c r="KCP80"/>
      <c r="KCQ80"/>
      <c r="KCR80"/>
      <c r="KCS80"/>
      <c r="KCT80"/>
      <c r="KCU80"/>
      <c r="KCV80"/>
      <c r="KCW80"/>
      <c r="KCX80"/>
      <c r="KCY80"/>
      <c r="KCZ80"/>
      <c r="KDA80"/>
      <c r="KDB80"/>
      <c r="KDC80"/>
      <c r="KDD80"/>
      <c r="KDE80"/>
      <c r="KDF80"/>
      <c r="KDG80"/>
      <c r="KDH80"/>
      <c r="KDI80"/>
      <c r="KDJ80"/>
      <c r="KDK80"/>
      <c r="KDL80"/>
      <c r="KDM80"/>
      <c r="KDN80"/>
      <c r="KDO80"/>
      <c r="KDP80"/>
      <c r="KDQ80"/>
      <c r="KDR80"/>
      <c r="KDS80"/>
      <c r="KDT80"/>
      <c r="KDU80"/>
      <c r="KDV80"/>
      <c r="KDW80"/>
      <c r="KDX80"/>
      <c r="KDY80"/>
      <c r="KDZ80"/>
      <c r="KEA80"/>
      <c r="KEB80"/>
      <c r="KEC80"/>
      <c r="KED80"/>
      <c r="KEE80"/>
      <c r="KEF80"/>
      <c r="KEG80"/>
      <c r="KEH80"/>
      <c r="KEI80"/>
      <c r="KEJ80"/>
      <c r="KEK80"/>
      <c r="KEL80"/>
      <c r="KEM80"/>
      <c r="KEN80"/>
      <c r="KEO80"/>
      <c r="KEP80"/>
      <c r="KEQ80"/>
      <c r="KER80"/>
      <c r="KES80"/>
      <c r="KET80"/>
      <c r="KEU80"/>
      <c r="KEV80"/>
      <c r="KEW80"/>
      <c r="KEX80"/>
      <c r="KEY80"/>
      <c r="KEZ80"/>
      <c r="KFA80"/>
      <c r="KFB80"/>
      <c r="KFC80"/>
      <c r="KFD80"/>
      <c r="KFE80"/>
      <c r="KFF80"/>
      <c r="KFG80"/>
      <c r="KFH80"/>
      <c r="KFI80"/>
      <c r="KFJ80"/>
      <c r="KFK80"/>
      <c r="KFL80"/>
      <c r="KFM80"/>
      <c r="KFN80"/>
      <c r="KFO80"/>
      <c r="KFP80"/>
      <c r="KFQ80"/>
      <c r="KFR80"/>
      <c r="KFS80"/>
      <c r="KFT80"/>
      <c r="KFU80"/>
      <c r="KFV80"/>
      <c r="KFW80"/>
      <c r="KFX80"/>
      <c r="KFY80"/>
      <c r="KFZ80"/>
      <c r="KGA80"/>
      <c r="KGB80"/>
      <c r="KGC80"/>
      <c r="KGD80"/>
      <c r="KGE80"/>
      <c r="KGF80"/>
      <c r="KGG80"/>
      <c r="KGH80"/>
      <c r="KGI80"/>
      <c r="KGJ80"/>
      <c r="KGK80"/>
      <c r="KGL80"/>
      <c r="KGM80"/>
      <c r="KGN80"/>
      <c r="KGO80"/>
      <c r="KGP80"/>
      <c r="KGQ80"/>
      <c r="KGR80"/>
      <c r="KGS80"/>
      <c r="KGT80"/>
      <c r="KGU80"/>
      <c r="KGV80"/>
      <c r="KGW80"/>
      <c r="KGX80"/>
      <c r="KGY80"/>
      <c r="KGZ80"/>
      <c r="KHA80"/>
      <c r="KHB80"/>
      <c r="KHC80"/>
      <c r="KHD80"/>
      <c r="KHE80"/>
      <c r="KHF80"/>
      <c r="KHG80"/>
      <c r="KHH80"/>
      <c r="KHI80"/>
      <c r="KHJ80"/>
      <c r="KHK80"/>
      <c r="KHL80"/>
      <c r="KHM80"/>
      <c r="KHN80"/>
      <c r="KHO80"/>
      <c r="KHP80"/>
      <c r="KHQ80"/>
      <c r="KHR80"/>
      <c r="KHS80"/>
      <c r="KHT80"/>
      <c r="KHU80"/>
      <c r="KHV80"/>
      <c r="KHW80"/>
      <c r="KHX80"/>
      <c r="KHY80"/>
      <c r="KHZ80"/>
      <c r="KIA80"/>
      <c r="KIB80"/>
      <c r="KIC80"/>
      <c r="KID80"/>
      <c r="KIE80"/>
      <c r="KIF80"/>
      <c r="KIG80"/>
      <c r="KIH80"/>
      <c r="KII80"/>
      <c r="KIJ80"/>
      <c r="KIK80"/>
      <c r="KIL80"/>
      <c r="KIM80"/>
      <c r="KIN80"/>
      <c r="KIO80"/>
      <c r="KIP80"/>
      <c r="KIQ80"/>
      <c r="KIR80"/>
      <c r="KIS80"/>
      <c r="KIT80"/>
      <c r="KIU80"/>
      <c r="KIV80"/>
      <c r="KIW80"/>
      <c r="KIX80"/>
      <c r="KIY80"/>
      <c r="KIZ80"/>
      <c r="KJA80"/>
      <c r="KJB80"/>
      <c r="KJC80"/>
      <c r="KJD80"/>
      <c r="KJE80"/>
      <c r="KJF80"/>
      <c r="KJG80"/>
      <c r="KJH80"/>
      <c r="KJI80"/>
      <c r="KJJ80"/>
      <c r="KJK80"/>
      <c r="KJL80"/>
      <c r="KJM80"/>
      <c r="KJN80"/>
      <c r="KJO80"/>
      <c r="KJP80"/>
      <c r="KJQ80"/>
      <c r="KJR80"/>
      <c r="KJS80"/>
      <c r="KJT80"/>
      <c r="KJU80"/>
      <c r="KJV80"/>
      <c r="KJW80"/>
      <c r="KJX80"/>
      <c r="KJY80"/>
      <c r="KJZ80"/>
      <c r="KKA80"/>
      <c r="KKB80"/>
      <c r="KKC80"/>
      <c r="KKD80"/>
      <c r="KKE80"/>
      <c r="KKF80"/>
      <c r="KKG80"/>
      <c r="KKH80"/>
      <c r="KKI80"/>
      <c r="KKJ80"/>
      <c r="KKK80"/>
      <c r="KKL80"/>
      <c r="KKM80"/>
      <c r="KKN80"/>
      <c r="KKO80"/>
      <c r="KKP80"/>
      <c r="KKQ80"/>
      <c r="KKR80"/>
      <c r="KKS80"/>
      <c r="KKT80"/>
      <c r="KKU80"/>
      <c r="KKV80"/>
      <c r="KKW80"/>
      <c r="KKX80"/>
      <c r="KKY80"/>
      <c r="KKZ80"/>
      <c r="KLA80"/>
      <c r="KLB80"/>
      <c r="KLC80"/>
      <c r="KLD80"/>
      <c r="KLE80"/>
      <c r="KLF80"/>
      <c r="KLG80"/>
      <c r="KLH80"/>
      <c r="KLI80"/>
      <c r="KLJ80"/>
      <c r="KLK80"/>
      <c r="KLL80"/>
      <c r="KLM80"/>
      <c r="KLN80"/>
      <c r="KLO80"/>
      <c r="KLP80"/>
      <c r="KLQ80"/>
      <c r="KLR80"/>
      <c r="KLS80"/>
      <c r="KLT80"/>
      <c r="KLU80"/>
      <c r="KLV80"/>
      <c r="KLW80"/>
      <c r="KLX80"/>
      <c r="KLY80"/>
      <c r="KLZ80"/>
      <c r="KMA80"/>
      <c r="KMB80"/>
      <c r="KMC80"/>
      <c r="KMD80"/>
      <c r="KME80"/>
      <c r="KMF80"/>
      <c r="KMG80"/>
      <c r="KMH80"/>
      <c r="KMI80"/>
      <c r="KMJ80"/>
      <c r="KMK80"/>
      <c r="KML80"/>
      <c r="KMM80"/>
      <c r="KMN80"/>
      <c r="KMO80"/>
      <c r="KMP80"/>
      <c r="KMQ80"/>
      <c r="KMR80"/>
      <c r="KMS80"/>
      <c r="KMT80"/>
      <c r="KMU80"/>
      <c r="KMV80"/>
      <c r="KMW80"/>
      <c r="KMX80"/>
      <c r="KMY80"/>
      <c r="KMZ80"/>
      <c r="KNA80"/>
      <c r="KNB80"/>
      <c r="KNC80"/>
      <c r="KND80"/>
      <c r="KNE80"/>
      <c r="KNF80"/>
      <c r="KNG80"/>
      <c r="KNH80"/>
      <c r="KNI80"/>
      <c r="KNJ80"/>
      <c r="KNK80"/>
      <c r="KNL80"/>
      <c r="KNM80"/>
      <c r="KNN80"/>
      <c r="KNO80"/>
      <c r="KNP80"/>
      <c r="KNQ80"/>
      <c r="KNR80"/>
      <c r="KNS80"/>
      <c r="KNT80"/>
      <c r="KNU80"/>
      <c r="KNV80"/>
      <c r="KNW80"/>
      <c r="KNX80"/>
      <c r="KNY80"/>
      <c r="KNZ80"/>
      <c r="KOA80"/>
      <c r="KOB80"/>
      <c r="KOC80"/>
      <c r="KOD80"/>
      <c r="KOE80"/>
      <c r="KOF80"/>
      <c r="KOG80"/>
      <c r="KOH80"/>
      <c r="KOI80"/>
      <c r="KOJ80"/>
      <c r="KOK80"/>
      <c r="KOL80"/>
      <c r="KOM80"/>
      <c r="KON80"/>
      <c r="KOO80"/>
      <c r="KOP80"/>
      <c r="KOQ80"/>
      <c r="KOR80"/>
      <c r="KOS80"/>
      <c r="KOT80"/>
      <c r="KOU80"/>
      <c r="KOV80"/>
      <c r="KOW80"/>
      <c r="KOX80"/>
      <c r="KOY80"/>
      <c r="KOZ80"/>
      <c r="KPA80"/>
      <c r="KPB80"/>
      <c r="KPC80"/>
      <c r="KPD80"/>
      <c r="KPE80"/>
      <c r="KPF80"/>
      <c r="KPG80"/>
      <c r="KPH80"/>
      <c r="KPI80"/>
      <c r="KPJ80"/>
      <c r="KPK80"/>
      <c r="KPL80"/>
      <c r="KPM80"/>
      <c r="KPN80"/>
      <c r="KPO80"/>
      <c r="KPP80"/>
      <c r="KPQ80"/>
      <c r="KPR80"/>
      <c r="KPS80"/>
      <c r="KPT80"/>
      <c r="KPU80"/>
      <c r="KPV80"/>
      <c r="KPW80"/>
      <c r="KPX80"/>
      <c r="KPY80"/>
      <c r="KPZ80"/>
      <c r="KQA80"/>
      <c r="KQB80"/>
      <c r="KQC80"/>
      <c r="KQD80"/>
      <c r="KQE80"/>
      <c r="KQF80"/>
      <c r="KQG80"/>
      <c r="KQH80"/>
      <c r="KQI80"/>
      <c r="KQJ80"/>
      <c r="KQK80"/>
      <c r="KQL80"/>
      <c r="KQM80"/>
      <c r="KQN80"/>
      <c r="KQO80"/>
      <c r="KQP80"/>
      <c r="KQQ80"/>
      <c r="KQR80"/>
      <c r="KQS80"/>
      <c r="KQT80"/>
      <c r="KQU80"/>
      <c r="KQV80"/>
      <c r="KQW80"/>
      <c r="KQX80"/>
      <c r="KQY80"/>
      <c r="KQZ80"/>
      <c r="KRA80"/>
      <c r="KRB80"/>
      <c r="KRC80"/>
      <c r="KRD80"/>
      <c r="KRE80"/>
      <c r="KRF80"/>
      <c r="KRG80"/>
      <c r="KRH80"/>
      <c r="KRI80"/>
      <c r="KRJ80"/>
      <c r="KRK80"/>
      <c r="KRL80"/>
      <c r="KRM80"/>
      <c r="KRN80"/>
      <c r="KRO80"/>
      <c r="KRP80"/>
      <c r="KRQ80"/>
      <c r="KRR80"/>
      <c r="KRS80"/>
      <c r="KRT80"/>
      <c r="KRU80"/>
      <c r="KRV80"/>
      <c r="KRW80"/>
      <c r="KRX80"/>
      <c r="KRY80"/>
      <c r="KRZ80"/>
      <c r="KSA80"/>
      <c r="KSB80"/>
      <c r="KSC80"/>
      <c r="KSD80"/>
      <c r="KSE80"/>
      <c r="KSF80"/>
      <c r="KSG80"/>
      <c r="KSH80"/>
      <c r="KSI80"/>
      <c r="KSJ80"/>
      <c r="KSK80"/>
      <c r="KSL80"/>
      <c r="KSM80"/>
      <c r="KSN80"/>
      <c r="KSO80"/>
      <c r="KSP80"/>
      <c r="KSQ80"/>
      <c r="KSR80"/>
      <c r="KSS80"/>
      <c r="KST80"/>
      <c r="KSU80"/>
      <c r="KSV80"/>
      <c r="KSW80"/>
      <c r="KSX80"/>
      <c r="KSY80"/>
      <c r="KSZ80"/>
      <c r="KTA80"/>
      <c r="KTB80"/>
      <c r="KTC80"/>
      <c r="KTD80"/>
      <c r="KTE80"/>
      <c r="KTF80"/>
      <c r="KTG80"/>
      <c r="KTH80"/>
      <c r="KTI80"/>
      <c r="KTJ80"/>
      <c r="KTK80"/>
      <c r="KTL80"/>
      <c r="KTM80"/>
      <c r="KTN80"/>
      <c r="KTO80"/>
      <c r="KTP80"/>
      <c r="KTQ80"/>
      <c r="KTR80"/>
      <c r="KTS80"/>
      <c r="KTT80"/>
      <c r="KTU80"/>
      <c r="KTV80"/>
      <c r="KTW80"/>
      <c r="KTX80"/>
      <c r="KTY80"/>
      <c r="KTZ80"/>
      <c r="KUA80"/>
      <c r="KUB80"/>
      <c r="KUC80"/>
      <c r="KUD80"/>
      <c r="KUE80"/>
      <c r="KUF80"/>
      <c r="KUG80"/>
      <c r="KUH80"/>
      <c r="KUI80"/>
      <c r="KUJ80"/>
      <c r="KUK80"/>
      <c r="KUL80"/>
      <c r="KUM80"/>
      <c r="KUN80"/>
      <c r="KUO80"/>
      <c r="KUP80"/>
      <c r="KUQ80"/>
      <c r="KUR80"/>
      <c r="KUS80"/>
      <c r="KUT80"/>
      <c r="KUU80"/>
      <c r="KUV80"/>
      <c r="KUW80"/>
      <c r="KUX80"/>
      <c r="KUY80"/>
      <c r="KUZ80"/>
      <c r="KVA80"/>
      <c r="KVB80"/>
      <c r="KVC80"/>
      <c r="KVD80"/>
      <c r="KVE80"/>
      <c r="KVF80"/>
      <c r="KVG80"/>
      <c r="KVH80"/>
      <c r="KVI80"/>
      <c r="KVJ80"/>
      <c r="KVK80"/>
      <c r="KVL80"/>
      <c r="KVM80"/>
      <c r="KVN80"/>
      <c r="KVO80"/>
      <c r="KVP80"/>
      <c r="KVQ80"/>
      <c r="KVR80"/>
      <c r="KVS80"/>
      <c r="KVT80"/>
      <c r="KVU80"/>
      <c r="KVV80"/>
      <c r="KVW80"/>
      <c r="KVX80"/>
      <c r="KVY80"/>
      <c r="KVZ80"/>
      <c r="KWA80"/>
      <c r="KWB80"/>
      <c r="KWC80"/>
      <c r="KWD80"/>
      <c r="KWE80"/>
      <c r="KWF80"/>
      <c r="KWG80"/>
      <c r="KWH80"/>
      <c r="KWI80"/>
      <c r="KWJ80"/>
      <c r="KWK80"/>
      <c r="KWL80"/>
      <c r="KWM80"/>
      <c r="KWN80"/>
      <c r="KWO80"/>
      <c r="KWP80"/>
      <c r="KWQ80"/>
      <c r="KWR80"/>
      <c r="KWS80"/>
      <c r="KWT80"/>
      <c r="KWU80"/>
      <c r="KWV80"/>
      <c r="KWW80"/>
      <c r="KWX80"/>
      <c r="KWY80"/>
      <c r="KWZ80"/>
      <c r="KXA80"/>
      <c r="KXB80"/>
      <c r="KXC80"/>
      <c r="KXD80"/>
      <c r="KXE80"/>
      <c r="KXF80"/>
      <c r="KXG80"/>
      <c r="KXH80"/>
      <c r="KXI80"/>
      <c r="KXJ80"/>
      <c r="KXK80"/>
      <c r="KXL80"/>
      <c r="KXM80"/>
      <c r="KXN80"/>
      <c r="KXO80"/>
      <c r="KXP80"/>
      <c r="KXQ80"/>
      <c r="KXR80"/>
      <c r="KXS80"/>
      <c r="KXT80"/>
      <c r="KXU80"/>
      <c r="KXV80"/>
      <c r="KXW80"/>
      <c r="KXX80"/>
      <c r="KXY80"/>
      <c r="KXZ80"/>
      <c r="KYA80"/>
      <c r="KYB80"/>
      <c r="KYC80"/>
      <c r="KYD80"/>
      <c r="KYE80"/>
      <c r="KYF80"/>
      <c r="KYG80"/>
      <c r="KYH80"/>
      <c r="KYI80"/>
      <c r="KYJ80"/>
      <c r="KYK80"/>
      <c r="KYL80"/>
      <c r="KYM80"/>
      <c r="KYN80"/>
      <c r="KYO80"/>
      <c r="KYP80"/>
      <c r="KYQ80"/>
      <c r="KYR80"/>
      <c r="KYS80"/>
      <c r="KYT80"/>
      <c r="KYU80"/>
      <c r="KYV80"/>
      <c r="KYW80"/>
      <c r="KYX80"/>
      <c r="KYY80"/>
      <c r="KYZ80"/>
      <c r="KZA80"/>
      <c r="KZB80"/>
      <c r="KZC80"/>
      <c r="KZD80"/>
      <c r="KZE80"/>
      <c r="KZF80"/>
      <c r="KZG80"/>
      <c r="KZH80"/>
      <c r="KZI80"/>
      <c r="KZJ80"/>
      <c r="KZK80"/>
      <c r="KZL80"/>
      <c r="KZM80"/>
      <c r="KZN80"/>
      <c r="KZO80"/>
      <c r="KZP80"/>
      <c r="KZQ80"/>
      <c r="KZR80"/>
      <c r="KZS80"/>
      <c r="KZT80"/>
      <c r="KZU80"/>
      <c r="KZV80"/>
      <c r="KZW80"/>
      <c r="KZX80"/>
      <c r="KZY80"/>
      <c r="KZZ80"/>
      <c r="LAA80"/>
      <c r="LAB80"/>
      <c r="LAC80"/>
      <c r="LAD80"/>
      <c r="LAE80"/>
      <c r="LAF80"/>
      <c r="LAG80"/>
      <c r="LAH80"/>
      <c r="LAI80"/>
      <c r="LAJ80"/>
      <c r="LAK80"/>
      <c r="LAL80"/>
      <c r="LAM80"/>
      <c r="LAN80"/>
      <c r="LAO80"/>
      <c r="LAP80"/>
      <c r="LAQ80"/>
      <c r="LAR80"/>
      <c r="LAS80"/>
      <c r="LAT80"/>
      <c r="LAU80"/>
      <c r="LAV80"/>
      <c r="LAW80"/>
      <c r="LAX80"/>
      <c r="LAY80"/>
      <c r="LAZ80"/>
      <c r="LBA80"/>
      <c r="LBB80"/>
      <c r="LBC80"/>
      <c r="LBD80"/>
      <c r="LBE80"/>
      <c r="LBF80"/>
      <c r="LBG80"/>
      <c r="LBH80"/>
      <c r="LBI80"/>
      <c r="LBJ80"/>
      <c r="LBK80"/>
      <c r="LBL80"/>
      <c r="LBM80"/>
      <c r="LBN80"/>
      <c r="LBO80"/>
      <c r="LBP80"/>
      <c r="LBQ80"/>
      <c r="LBR80"/>
      <c r="LBS80"/>
      <c r="LBT80"/>
      <c r="LBU80"/>
      <c r="LBV80"/>
      <c r="LBW80"/>
      <c r="LBX80"/>
      <c r="LBY80"/>
      <c r="LBZ80"/>
      <c r="LCA80"/>
      <c r="LCB80"/>
      <c r="LCC80"/>
      <c r="LCD80"/>
      <c r="LCE80"/>
      <c r="LCF80"/>
      <c r="LCG80"/>
      <c r="LCH80"/>
      <c r="LCI80"/>
      <c r="LCJ80"/>
      <c r="LCK80"/>
      <c r="LCL80"/>
      <c r="LCM80"/>
      <c r="LCN80"/>
      <c r="LCO80"/>
      <c r="LCP80"/>
      <c r="LCQ80"/>
      <c r="LCR80"/>
      <c r="LCS80"/>
      <c r="LCT80"/>
      <c r="LCU80"/>
      <c r="LCV80"/>
      <c r="LCW80"/>
      <c r="LCX80"/>
      <c r="LCY80"/>
      <c r="LCZ80"/>
      <c r="LDA80"/>
      <c r="LDB80"/>
      <c r="LDC80"/>
      <c r="LDD80"/>
      <c r="LDE80"/>
      <c r="LDF80"/>
      <c r="LDG80"/>
      <c r="LDH80"/>
      <c r="LDI80"/>
      <c r="LDJ80"/>
      <c r="LDK80"/>
      <c r="LDL80"/>
      <c r="LDM80"/>
      <c r="LDN80"/>
      <c r="LDO80"/>
      <c r="LDP80"/>
      <c r="LDQ80"/>
      <c r="LDR80"/>
      <c r="LDS80"/>
      <c r="LDT80"/>
      <c r="LDU80"/>
      <c r="LDV80"/>
      <c r="LDW80"/>
      <c r="LDX80"/>
      <c r="LDY80"/>
      <c r="LDZ80"/>
      <c r="LEA80"/>
      <c r="LEB80"/>
      <c r="LEC80"/>
      <c r="LED80"/>
      <c r="LEE80"/>
      <c r="LEF80"/>
      <c r="LEG80"/>
      <c r="LEH80"/>
      <c r="LEI80"/>
      <c r="LEJ80"/>
      <c r="LEK80"/>
      <c r="LEL80"/>
      <c r="LEM80"/>
      <c r="LEN80"/>
      <c r="LEO80"/>
      <c r="LEP80"/>
      <c r="LEQ80"/>
      <c r="LER80"/>
      <c r="LES80"/>
      <c r="LET80"/>
      <c r="LEU80"/>
      <c r="LEV80"/>
      <c r="LEW80"/>
      <c r="LEX80"/>
      <c r="LEY80"/>
      <c r="LEZ80"/>
      <c r="LFA80"/>
      <c r="LFB80"/>
      <c r="LFC80"/>
      <c r="LFD80"/>
      <c r="LFE80"/>
      <c r="LFF80"/>
      <c r="LFG80"/>
      <c r="LFH80"/>
      <c r="LFI80"/>
      <c r="LFJ80"/>
      <c r="LFK80"/>
      <c r="LFL80"/>
      <c r="LFM80"/>
      <c r="LFN80"/>
      <c r="LFO80"/>
      <c r="LFP80"/>
      <c r="LFQ80"/>
      <c r="LFR80"/>
      <c r="LFS80"/>
      <c r="LFT80"/>
      <c r="LFU80"/>
      <c r="LFV80"/>
      <c r="LFW80"/>
      <c r="LFX80"/>
      <c r="LFY80"/>
      <c r="LFZ80"/>
      <c r="LGA80"/>
      <c r="LGB80"/>
      <c r="LGC80"/>
      <c r="LGD80"/>
      <c r="LGE80"/>
      <c r="LGF80"/>
      <c r="LGG80"/>
      <c r="LGH80"/>
      <c r="LGI80"/>
      <c r="LGJ80"/>
      <c r="LGK80"/>
      <c r="LGL80"/>
      <c r="LGM80"/>
      <c r="LGN80"/>
      <c r="LGO80"/>
      <c r="LGP80"/>
      <c r="LGQ80"/>
      <c r="LGR80"/>
      <c r="LGS80"/>
      <c r="LGT80"/>
      <c r="LGU80"/>
      <c r="LGV80"/>
      <c r="LGW80"/>
      <c r="LGX80"/>
      <c r="LGY80"/>
      <c r="LGZ80"/>
      <c r="LHA80"/>
      <c r="LHB80"/>
      <c r="LHC80"/>
      <c r="LHD80"/>
      <c r="LHE80"/>
      <c r="LHF80"/>
      <c r="LHG80"/>
      <c r="LHH80"/>
      <c r="LHI80"/>
      <c r="LHJ80"/>
      <c r="LHK80"/>
      <c r="LHL80"/>
      <c r="LHM80"/>
      <c r="LHN80"/>
      <c r="LHO80"/>
      <c r="LHP80"/>
      <c r="LHQ80"/>
      <c r="LHR80"/>
      <c r="LHS80"/>
      <c r="LHT80"/>
      <c r="LHU80"/>
      <c r="LHV80"/>
      <c r="LHW80"/>
      <c r="LHX80"/>
      <c r="LHY80"/>
      <c r="LHZ80"/>
      <c r="LIA80"/>
      <c r="LIB80"/>
      <c r="LIC80"/>
      <c r="LID80"/>
      <c r="LIE80"/>
      <c r="LIF80"/>
      <c r="LIG80"/>
      <c r="LIH80"/>
      <c r="LII80"/>
      <c r="LIJ80"/>
      <c r="LIK80"/>
      <c r="LIL80"/>
      <c r="LIM80"/>
      <c r="LIN80"/>
      <c r="LIO80"/>
      <c r="LIP80"/>
      <c r="LIQ80"/>
      <c r="LIR80"/>
      <c r="LIS80"/>
      <c r="LIT80"/>
      <c r="LIU80"/>
      <c r="LIV80"/>
      <c r="LIW80"/>
      <c r="LIX80"/>
      <c r="LIY80"/>
      <c r="LIZ80"/>
      <c r="LJA80"/>
      <c r="LJB80"/>
      <c r="LJC80"/>
      <c r="LJD80"/>
      <c r="LJE80"/>
      <c r="LJF80"/>
      <c r="LJG80"/>
      <c r="LJH80"/>
      <c r="LJI80"/>
      <c r="LJJ80"/>
      <c r="LJK80"/>
      <c r="LJL80"/>
      <c r="LJM80"/>
      <c r="LJN80"/>
      <c r="LJO80"/>
      <c r="LJP80"/>
      <c r="LJQ80"/>
      <c r="LJR80"/>
      <c r="LJS80"/>
      <c r="LJT80"/>
      <c r="LJU80"/>
      <c r="LJV80"/>
      <c r="LJW80"/>
      <c r="LJX80"/>
      <c r="LJY80"/>
      <c r="LJZ80"/>
      <c r="LKA80"/>
      <c r="LKB80"/>
      <c r="LKC80"/>
      <c r="LKD80"/>
      <c r="LKE80"/>
      <c r="LKF80"/>
      <c r="LKG80"/>
      <c r="LKH80"/>
      <c r="LKI80"/>
      <c r="LKJ80"/>
      <c r="LKK80"/>
      <c r="LKL80"/>
      <c r="LKM80"/>
      <c r="LKN80"/>
      <c r="LKO80"/>
      <c r="LKP80"/>
      <c r="LKQ80"/>
      <c r="LKR80"/>
      <c r="LKS80"/>
      <c r="LKT80"/>
      <c r="LKU80"/>
      <c r="LKV80"/>
      <c r="LKW80"/>
      <c r="LKX80"/>
      <c r="LKY80"/>
      <c r="LKZ80"/>
      <c r="LLA80"/>
      <c r="LLB80"/>
      <c r="LLC80"/>
      <c r="LLD80"/>
      <c r="LLE80"/>
      <c r="LLF80"/>
      <c r="LLG80"/>
      <c r="LLH80"/>
      <c r="LLI80"/>
      <c r="LLJ80"/>
      <c r="LLK80"/>
      <c r="LLL80"/>
      <c r="LLM80"/>
      <c r="LLN80"/>
      <c r="LLO80"/>
      <c r="LLP80"/>
      <c r="LLQ80"/>
      <c r="LLR80"/>
      <c r="LLS80"/>
      <c r="LLT80"/>
      <c r="LLU80"/>
      <c r="LLV80"/>
      <c r="LLW80"/>
      <c r="LLX80"/>
      <c r="LLY80"/>
      <c r="LLZ80"/>
      <c r="LMA80"/>
      <c r="LMB80"/>
      <c r="LMC80"/>
      <c r="LMD80"/>
      <c r="LME80"/>
      <c r="LMF80"/>
      <c r="LMG80"/>
      <c r="LMH80"/>
      <c r="LMI80"/>
      <c r="LMJ80"/>
      <c r="LMK80"/>
      <c r="LML80"/>
      <c r="LMM80"/>
      <c r="LMN80"/>
      <c r="LMO80"/>
      <c r="LMP80"/>
      <c r="LMQ80"/>
      <c r="LMR80"/>
      <c r="LMS80"/>
      <c r="LMT80"/>
      <c r="LMU80"/>
      <c r="LMV80"/>
      <c r="LMW80"/>
      <c r="LMX80"/>
      <c r="LMY80"/>
      <c r="LMZ80"/>
      <c r="LNA80"/>
      <c r="LNB80"/>
      <c r="LNC80"/>
      <c r="LND80"/>
      <c r="LNE80"/>
      <c r="LNF80"/>
      <c r="LNG80"/>
      <c r="LNH80"/>
      <c r="LNI80"/>
      <c r="LNJ80"/>
      <c r="LNK80"/>
      <c r="LNL80"/>
      <c r="LNM80"/>
      <c r="LNN80"/>
      <c r="LNO80"/>
      <c r="LNP80"/>
      <c r="LNQ80"/>
      <c r="LNR80"/>
      <c r="LNS80"/>
      <c r="LNT80"/>
      <c r="LNU80"/>
      <c r="LNV80"/>
      <c r="LNW80"/>
      <c r="LNX80"/>
      <c r="LNY80"/>
      <c r="LNZ80"/>
      <c r="LOA80"/>
      <c r="LOB80"/>
      <c r="LOC80"/>
      <c r="LOD80"/>
      <c r="LOE80"/>
      <c r="LOF80"/>
      <c r="LOG80"/>
      <c r="LOH80"/>
      <c r="LOI80"/>
      <c r="LOJ80"/>
      <c r="LOK80"/>
      <c r="LOL80"/>
      <c r="LOM80"/>
      <c r="LON80"/>
      <c r="LOO80"/>
      <c r="LOP80"/>
      <c r="LOQ80"/>
      <c r="LOR80"/>
      <c r="LOS80"/>
      <c r="LOT80"/>
      <c r="LOU80"/>
      <c r="LOV80"/>
      <c r="LOW80"/>
      <c r="LOX80"/>
      <c r="LOY80"/>
      <c r="LOZ80"/>
      <c r="LPA80"/>
      <c r="LPB80"/>
      <c r="LPC80"/>
      <c r="LPD80"/>
      <c r="LPE80"/>
      <c r="LPF80"/>
      <c r="LPG80"/>
      <c r="LPH80"/>
      <c r="LPI80"/>
      <c r="LPJ80"/>
      <c r="LPK80"/>
      <c r="LPL80"/>
      <c r="LPM80"/>
      <c r="LPN80"/>
      <c r="LPO80"/>
      <c r="LPP80"/>
      <c r="LPQ80"/>
      <c r="LPR80"/>
      <c r="LPS80"/>
      <c r="LPT80"/>
      <c r="LPU80"/>
      <c r="LPV80"/>
      <c r="LPW80"/>
      <c r="LPX80"/>
      <c r="LPY80"/>
      <c r="LPZ80"/>
      <c r="LQA80"/>
      <c r="LQB80"/>
      <c r="LQC80"/>
      <c r="LQD80"/>
      <c r="LQE80"/>
      <c r="LQF80"/>
      <c r="LQG80"/>
      <c r="LQH80"/>
      <c r="LQI80"/>
      <c r="LQJ80"/>
      <c r="LQK80"/>
      <c r="LQL80"/>
      <c r="LQM80"/>
      <c r="LQN80"/>
      <c r="LQO80"/>
      <c r="LQP80"/>
      <c r="LQQ80"/>
      <c r="LQR80"/>
      <c r="LQS80"/>
      <c r="LQT80"/>
      <c r="LQU80"/>
      <c r="LQV80"/>
      <c r="LQW80"/>
      <c r="LQX80"/>
      <c r="LQY80"/>
      <c r="LQZ80"/>
      <c r="LRA80"/>
      <c r="LRB80"/>
      <c r="LRC80"/>
      <c r="LRD80"/>
      <c r="LRE80"/>
      <c r="LRF80"/>
      <c r="LRG80"/>
      <c r="LRH80"/>
      <c r="LRI80"/>
      <c r="LRJ80"/>
      <c r="LRK80"/>
      <c r="LRL80"/>
      <c r="LRM80"/>
      <c r="LRN80"/>
      <c r="LRO80"/>
      <c r="LRP80"/>
      <c r="LRQ80"/>
      <c r="LRR80"/>
      <c r="LRS80"/>
      <c r="LRT80"/>
      <c r="LRU80"/>
      <c r="LRV80"/>
      <c r="LRW80"/>
      <c r="LRX80"/>
      <c r="LRY80"/>
      <c r="LRZ80"/>
      <c r="LSA80"/>
      <c r="LSB80"/>
      <c r="LSC80"/>
      <c r="LSD80"/>
      <c r="LSE80"/>
      <c r="LSF80"/>
      <c r="LSG80"/>
      <c r="LSH80"/>
      <c r="LSI80"/>
      <c r="LSJ80"/>
      <c r="LSK80"/>
      <c r="LSL80"/>
      <c r="LSM80"/>
      <c r="LSN80"/>
      <c r="LSO80"/>
      <c r="LSP80"/>
      <c r="LSQ80"/>
      <c r="LSR80"/>
      <c r="LSS80"/>
      <c r="LST80"/>
      <c r="LSU80"/>
      <c r="LSV80"/>
      <c r="LSW80"/>
      <c r="LSX80"/>
      <c r="LSY80"/>
      <c r="LSZ80"/>
      <c r="LTA80"/>
      <c r="LTB80"/>
      <c r="LTC80"/>
      <c r="LTD80"/>
      <c r="LTE80"/>
      <c r="LTF80"/>
      <c r="LTG80"/>
      <c r="LTH80"/>
      <c r="LTI80"/>
      <c r="LTJ80"/>
      <c r="LTK80"/>
      <c r="LTL80"/>
      <c r="LTM80"/>
      <c r="LTN80"/>
      <c r="LTO80"/>
      <c r="LTP80"/>
      <c r="LTQ80"/>
      <c r="LTR80"/>
      <c r="LTS80"/>
      <c r="LTT80"/>
      <c r="LTU80"/>
      <c r="LTV80"/>
      <c r="LTW80"/>
      <c r="LTX80"/>
      <c r="LTY80"/>
      <c r="LTZ80"/>
      <c r="LUA80"/>
      <c r="LUB80"/>
      <c r="LUC80"/>
      <c r="LUD80"/>
      <c r="LUE80"/>
      <c r="LUF80"/>
      <c r="LUG80"/>
      <c r="LUH80"/>
      <c r="LUI80"/>
      <c r="LUJ80"/>
      <c r="LUK80"/>
      <c r="LUL80"/>
      <c r="LUM80"/>
      <c r="LUN80"/>
      <c r="LUO80"/>
      <c r="LUP80"/>
      <c r="LUQ80"/>
      <c r="LUR80"/>
      <c r="LUS80"/>
      <c r="LUT80"/>
      <c r="LUU80"/>
      <c r="LUV80"/>
      <c r="LUW80"/>
      <c r="LUX80"/>
      <c r="LUY80"/>
      <c r="LUZ80"/>
      <c r="LVA80"/>
      <c r="LVB80"/>
      <c r="LVC80"/>
      <c r="LVD80"/>
      <c r="LVE80"/>
      <c r="LVF80"/>
      <c r="LVG80"/>
      <c r="LVH80"/>
      <c r="LVI80"/>
      <c r="LVJ80"/>
      <c r="LVK80"/>
      <c r="LVL80"/>
      <c r="LVM80"/>
      <c r="LVN80"/>
      <c r="LVO80"/>
      <c r="LVP80"/>
      <c r="LVQ80"/>
      <c r="LVR80"/>
      <c r="LVS80"/>
      <c r="LVT80"/>
      <c r="LVU80"/>
      <c r="LVV80"/>
      <c r="LVW80"/>
      <c r="LVX80"/>
      <c r="LVY80"/>
      <c r="LVZ80"/>
      <c r="LWA80"/>
      <c r="LWB80"/>
      <c r="LWC80"/>
      <c r="LWD80"/>
      <c r="LWE80"/>
      <c r="LWF80"/>
      <c r="LWG80"/>
      <c r="LWH80"/>
      <c r="LWI80"/>
      <c r="LWJ80"/>
      <c r="LWK80"/>
      <c r="LWL80"/>
      <c r="LWM80"/>
      <c r="LWN80"/>
      <c r="LWO80"/>
      <c r="LWP80"/>
      <c r="LWQ80"/>
      <c r="LWR80"/>
      <c r="LWS80"/>
      <c r="LWT80"/>
      <c r="LWU80"/>
      <c r="LWV80"/>
      <c r="LWW80"/>
      <c r="LWX80"/>
      <c r="LWY80"/>
      <c r="LWZ80"/>
      <c r="LXA80"/>
      <c r="LXB80"/>
      <c r="LXC80"/>
      <c r="LXD80"/>
      <c r="LXE80"/>
      <c r="LXF80"/>
      <c r="LXG80"/>
      <c r="LXH80"/>
      <c r="LXI80"/>
      <c r="LXJ80"/>
      <c r="LXK80"/>
      <c r="LXL80"/>
      <c r="LXM80"/>
      <c r="LXN80"/>
      <c r="LXO80"/>
      <c r="LXP80"/>
      <c r="LXQ80"/>
      <c r="LXR80"/>
      <c r="LXS80"/>
      <c r="LXT80"/>
      <c r="LXU80"/>
      <c r="LXV80"/>
      <c r="LXW80"/>
      <c r="LXX80"/>
      <c r="LXY80"/>
      <c r="LXZ80"/>
      <c r="LYA80"/>
      <c r="LYB80"/>
      <c r="LYC80"/>
      <c r="LYD80"/>
      <c r="LYE80"/>
      <c r="LYF80"/>
      <c r="LYG80"/>
      <c r="LYH80"/>
      <c r="LYI80"/>
      <c r="LYJ80"/>
      <c r="LYK80"/>
      <c r="LYL80"/>
      <c r="LYM80"/>
      <c r="LYN80"/>
      <c r="LYO80"/>
      <c r="LYP80"/>
      <c r="LYQ80"/>
      <c r="LYR80"/>
      <c r="LYS80"/>
      <c r="LYT80"/>
      <c r="LYU80"/>
      <c r="LYV80"/>
      <c r="LYW80"/>
      <c r="LYX80"/>
      <c r="LYY80"/>
      <c r="LYZ80"/>
      <c r="LZA80"/>
      <c r="LZB80"/>
      <c r="LZC80"/>
      <c r="LZD80"/>
      <c r="LZE80"/>
      <c r="LZF80"/>
      <c r="LZG80"/>
      <c r="LZH80"/>
      <c r="LZI80"/>
      <c r="LZJ80"/>
      <c r="LZK80"/>
      <c r="LZL80"/>
      <c r="LZM80"/>
      <c r="LZN80"/>
      <c r="LZO80"/>
      <c r="LZP80"/>
      <c r="LZQ80"/>
      <c r="LZR80"/>
      <c r="LZS80"/>
      <c r="LZT80"/>
      <c r="LZU80"/>
      <c r="LZV80"/>
      <c r="LZW80"/>
      <c r="LZX80"/>
      <c r="LZY80"/>
      <c r="LZZ80"/>
      <c r="MAA80"/>
      <c r="MAB80"/>
      <c r="MAC80"/>
      <c r="MAD80"/>
      <c r="MAE80"/>
      <c r="MAF80"/>
      <c r="MAG80"/>
      <c r="MAH80"/>
      <c r="MAI80"/>
      <c r="MAJ80"/>
      <c r="MAK80"/>
      <c r="MAL80"/>
      <c r="MAM80"/>
      <c r="MAN80"/>
      <c r="MAO80"/>
      <c r="MAP80"/>
      <c r="MAQ80"/>
      <c r="MAR80"/>
      <c r="MAS80"/>
      <c r="MAT80"/>
      <c r="MAU80"/>
      <c r="MAV80"/>
      <c r="MAW80"/>
      <c r="MAX80"/>
      <c r="MAY80"/>
      <c r="MAZ80"/>
      <c r="MBA80"/>
      <c r="MBB80"/>
      <c r="MBC80"/>
      <c r="MBD80"/>
      <c r="MBE80"/>
      <c r="MBF80"/>
      <c r="MBG80"/>
      <c r="MBH80"/>
      <c r="MBI80"/>
      <c r="MBJ80"/>
      <c r="MBK80"/>
      <c r="MBL80"/>
      <c r="MBM80"/>
      <c r="MBN80"/>
      <c r="MBO80"/>
      <c r="MBP80"/>
      <c r="MBQ80"/>
      <c r="MBR80"/>
      <c r="MBS80"/>
      <c r="MBT80"/>
      <c r="MBU80"/>
      <c r="MBV80"/>
      <c r="MBW80"/>
      <c r="MBX80"/>
      <c r="MBY80"/>
      <c r="MBZ80"/>
      <c r="MCA80"/>
      <c r="MCB80"/>
      <c r="MCC80"/>
      <c r="MCD80"/>
      <c r="MCE80"/>
      <c r="MCF80"/>
      <c r="MCG80"/>
      <c r="MCH80"/>
      <c r="MCI80"/>
      <c r="MCJ80"/>
      <c r="MCK80"/>
      <c r="MCL80"/>
      <c r="MCM80"/>
      <c r="MCN80"/>
      <c r="MCO80"/>
      <c r="MCP80"/>
      <c r="MCQ80"/>
      <c r="MCR80"/>
      <c r="MCS80"/>
      <c r="MCT80"/>
      <c r="MCU80"/>
      <c r="MCV80"/>
      <c r="MCW80"/>
      <c r="MCX80"/>
      <c r="MCY80"/>
      <c r="MCZ80"/>
      <c r="MDA80"/>
      <c r="MDB80"/>
      <c r="MDC80"/>
      <c r="MDD80"/>
      <c r="MDE80"/>
      <c r="MDF80"/>
      <c r="MDG80"/>
      <c r="MDH80"/>
      <c r="MDI80"/>
      <c r="MDJ80"/>
      <c r="MDK80"/>
      <c r="MDL80"/>
      <c r="MDM80"/>
      <c r="MDN80"/>
      <c r="MDO80"/>
      <c r="MDP80"/>
      <c r="MDQ80"/>
      <c r="MDR80"/>
      <c r="MDS80"/>
      <c r="MDT80"/>
      <c r="MDU80"/>
      <c r="MDV80"/>
      <c r="MDW80"/>
      <c r="MDX80"/>
      <c r="MDY80"/>
      <c r="MDZ80"/>
      <c r="MEA80"/>
      <c r="MEB80"/>
      <c r="MEC80"/>
      <c r="MED80"/>
      <c r="MEE80"/>
      <c r="MEF80"/>
      <c r="MEG80"/>
      <c r="MEH80"/>
      <c r="MEI80"/>
      <c r="MEJ80"/>
      <c r="MEK80"/>
      <c r="MEL80"/>
      <c r="MEM80"/>
      <c r="MEN80"/>
      <c r="MEO80"/>
      <c r="MEP80"/>
      <c r="MEQ80"/>
      <c r="MER80"/>
      <c r="MES80"/>
      <c r="MET80"/>
      <c r="MEU80"/>
      <c r="MEV80"/>
      <c r="MEW80"/>
      <c r="MEX80"/>
      <c r="MEY80"/>
      <c r="MEZ80"/>
      <c r="MFA80"/>
      <c r="MFB80"/>
      <c r="MFC80"/>
      <c r="MFD80"/>
      <c r="MFE80"/>
      <c r="MFF80"/>
      <c r="MFG80"/>
      <c r="MFH80"/>
      <c r="MFI80"/>
      <c r="MFJ80"/>
      <c r="MFK80"/>
      <c r="MFL80"/>
      <c r="MFM80"/>
      <c r="MFN80"/>
      <c r="MFO80"/>
      <c r="MFP80"/>
      <c r="MFQ80"/>
      <c r="MFR80"/>
      <c r="MFS80"/>
      <c r="MFT80"/>
      <c r="MFU80"/>
      <c r="MFV80"/>
      <c r="MFW80"/>
      <c r="MFX80"/>
      <c r="MFY80"/>
      <c r="MFZ80"/>
      <c r="MGA80"/>
      <c r="MGB80"/>
      <c r="MGC80"/>
      <c r="MGD80"/>
      <c r="MGE80"/>
      <c r="MGF80"/>
      <c r="MGG80"/>
      <c r="MGH80"/>
      <c r="MGI80"/>
      <c r="MGJ80"/>
      <c r="MGK80"/>
      <c r="MGL80"/>
      <c r="MGM80"/>
      <c r="MGN80"/>
      <c r="MGO80"/>
      <c r="MGP80"/>
      <c r="MGQ80"/>
      <c r="MGR80"/>
      <c r="MGS80"/>
      <c r="MGT80"/>
      <c r="MGU80"/>
      <c r="MGV80"/>
      <c r="MGW80"/>
      <c r="MGX80"/>
      <c r="MGY80"/>
      <c r="MGZ80"/>
      <c r="MHA80"/>
      <c r="MHB80"/>
      <c r="MHC80"/>
      <c r="MHD80"/>
      <c r="MHE80"/>
      <c r="MHF80"/>
      <c r="MHG80"/>
      <c r="MHH80"/>
      <c r="MHI80"/>
      <c r="MHJ80"/>
      <c r="MHK80"/>
      <c r="MHL80"/>
      <c r="MHM80"/>
      <c r="MHN80"/>
      <c r="MHO80"/>
      <c r="MHP80"/>
      <c r="MHQ80"/>
      <c r="MHR80"/>
      <c r="MHS80"/>
      <c r="MHT80"/>
      <c r="MHU80"/>
      <c r="MHV80"/>
      <c r="MHW80"/>
      <c r="MHX80"/>
      <c r="MHY80"/>
      <c r="MHZ80"/>
      <c r="MIA80"/>
      <c r="MIB80"/>
      <c r="MIC80"/>
      <c r="MID80"/>
      <c r="MIE80"/>
      <c r="MIF80"/>
      <c r="MIG80"/>
      <c r="MIH80"/>
      <c r="MII80"/>
      <c r="MIJ80"/>
      <c r="MIK80"/>
      <c r="MIL80"/>
      <c r="MIM80"/>
      <c r="MIN80"/>
      <c r="MIO80"/>
      <c r="MIP80"/>
      <c r="MIQ80"/>
      <c r="MIR80"/>
      <c r="MIS80"/>
      <c r="MIT80"/>
      <c r="MIU80"/>
      <c r="MIV80"/>
      <c r="MIW80"/>
      <c r="MIX80"/>
      <c r="MIY80"/>
      <c r="MIZ80"/>
      <c r="MJA80"/>
      <c r="MJB80"/>
      <c r="MJC80"/>
      <c r="MJD80"/>
      <c r="MJE80"/>
      <c r="MJF80"/>
      <c r="MJG80"/>
      <c r="MJH80"/>
      <c r="MJI80"/>
      <c r="MJJ80"/>
      <c r="MJK80"/>
      <c r="MJL80"/>
      <c r="MJM80"/>
      <c r="MJN80"/>
      <c r="MJO80"/>
      <c r="MJP80"/>
      <c r="MJQ80"/>
      <c r="MJR80"/>
      <c r="MJS80"/>
      <c r="MJT80"/>
      <c r="MJU80"/>
      <c r="MJV80"/>
      <c r="MJW80"/>
      <c r="MJX80"/>
      <c r="MJY80"/>
      <c r="MJZ80"/>
      <c r="MKA80"/>
      <c r="MKB80"/>
      <c r="MKC80"/>
      <c r="MKD80"/>
      <c r="MKE80"/>
      <c r="MKF80"/>
      <c r="MKG80"/>
      <c r="MKH80"/>
      <c r="MKI80"/>
      <c r="MKJ80"/>
      <c r="MKK80"/>
      <c r="MKL80"/>
      <c r="MKM80"/>
      <c r="MKN80"/>
      <c r="MKO80"/>
      <c r="MKP80"/>
      <c r="MKQ80"/>
      <c r="MKR80"/>
      <c r="MKS80"/>
      <c r="MKT80"/>
      <c r="MKU80"/>
      <c r="MKV80"/>
      <c r="MKW80"/>
      <c r="MKX80"/>
      <c r="MKY80"/>
      <c r="MKZ80"/>
      <c r="MLA80"/>
      <c r="MLB80"/>
      <c r="MLC80"/>
      <c r="MLD80"/>
      <c r="MLE80"/>
      <c r="MLF80"/>
      <c r="MLG80"/>
      <c r="MLH80"/>
      <c r="MLI80"/>
      <c r="MLJ80"/>
      <c r="MLK80"/>
      <c r="MLL80"/>
      <c r="MLM80"/>
      <c r="MLN80"/>
      <c r="MLO80"/>
      <c r="MLP80"/>
      <c r="MLQ80"/>
      <c r="MLR80"/>
      <c r="MLS80"/>
      <c r="MLT80"/>
      <c r="MLU80"/>
      <c r="MLV80"/>
      <c r="MLW80"/>
      <c r="MLX80"/>
      <c r="MLY80"/>
      <c r="MLZ80"/>
      <c r="MMA80"/>
      <c r="MMB80"/>
      <c r="MMC80"/>
      <c r="MMD80"/>
      <c r="MME80"/>
      <c r="MMF80"/>
      <c r="MMG80"/>
      <c r="MMH80"/>
      <c r="MMI80"/>
      <c r="MMJ80"/>
      <c r="MMK80"/>
      <c r="MML80"/>
      <c r="MMM80"/>
      <c r="MMN80"/>
      <c r="MMO80"/>
      <c r="MMP80"/>
      <c r="MMQ80"/>
      <c r="MMR80"/>
      <c r="MMS80"/>
      <c r="MMT80"/>
      <c r="MMU80"/>
      <c r="MMV80"/>
      <c r="MMW80"/>
      <c r="MMX80"/>
      <c r="MMY80"/>
      <c r="MMZ80"/>
      <c r="MNA80"/>
      <c r="MNB80"/>
      <c r="MNC80"/>
      <c r="MND80"/>
      <c r="MNE80"/>
      <c r="MNF80"/>
      <c r="MNG80"/>
      <c r="MNH80"/>
      <c r="MNI80"/>
      <c r="MNJ80"/>
      <c r="MNK80"/>
      <c r="MNL80"/>
      <c r="MNM80"/>
      <c r="MNN80"/>
      <c r="MNO80"/>
      <c r="MNP80"/>
      <c r="MNQ80"/>
      <c r="MNR80"/>
      <c r="MNS80"/>
      <c r="MNT80"/>
      <c r="MNU80"/>
      <c r="MNV80"/>
      <c r="MNW80"/>
      <c r="MNX80"/>
      <c r="MNY80"/>
      <c r="MNZ80"/>
      <c r="MOA80"/>
      <c r="MOB80"/>
      <c r="MOC80"/>
      <c r="MOD80"/>
      <c r="MOE80"/>
      <c r="MOF80"/>
      <c r="MOG80"/>
      <c r="MOH80"/>
      <c r="MOI80"/>
      <c r="MOJ80"/>
      <c r="MOK80"/>
      <c r="MOL80"/>
      <c r="MOM80"/>
      <c r="MON80"/>
      <c r="MOO80"/>
      <c r="MOP80"/>
      <c r="MOQ80"/>
      <c r="MOR80"/>
      <c r="MOS80"/>
      <c r="MOT80"/>
      <c r="MOU80"/>
      <c r="MOV80"/>
      <c r="MOW80"/>
      <c r="MOX80"/>
      <c r="MOY80"/>
      <c r="MOZ80"/>
      <c r="MPA80"/>
      <c r="MPB80"/>
      <c r="MPC80"/>
      <c r="MPD80"/>
      <c r="MPE80"/>
      <c r="MPF80"/>
      <c r="MPG80"/>
      <c r="MPH80"/>
      <c r="MPI80"/>
      <c r="MPJ80"/>
      <c r="MPK80"/>
      <c r="MPL80"/>
      <c r="MPM80"/>
      <c r="MPN80"/>
      <c r="MPO80"/>
      <c r="MPP80"/>
      <c r="MPQ80"/>
      <c r="MPR80"/>
      <c r="MPS80"/>
      <c r="MPT80"/>
      <c r="MPU80"/>
      <c r="MPV80"/>
      <c r="MPW80"/>
      <c r="MPX80"/>
      <c r="MPY80"/>
      <c r="MPZ80"/>
      <c r="MQA80"/>
      <c r="MQB80"/>
      <c r="MQC80"/>
      <c r="MQD80"/>
      <c r="MQE80"/>
      <c r="MQF80"/>
      <c r="MQG80"/>
      <c r="MQH80"/>
      <c r="MQI80"/>
      <c r="MQJ80"/>
      <c r="MQK80"/>
      <c r="MQL80"/>
      <c r="MQM80"/>
      <c r="MQN80"/>
      <c r="MQO80"/>
      <c r="MQP80"/>
      <c r="MQQ80"/>
      <c r="MQR80"/>
      <c r="MQS80"/>
      <c r="MQT80"/>
      <c r="MQU80"/>
      <c r="MQV80"/>
      <c r="MQW80"/>
      <c r="MQX80"/>
      <c r="MQY80"/>
      <c r="MQZ80"/>
      <c r="MRA80"/>
      <c r="MRB80"/>
      <c r="MRC80"/>
      <c r="MRD80"/>
      <c r="MRE80"/>
      <c r="MRF80"/>
      <c r="MRG80"/>
      <c r="MRH80"/>
      <c r="MRI80"/>
      <c r="MRJ80"/>
      <c r="MRK80"/>
      <c r="MRL80"/>
      <c r="MRM80"/>
      <c r="MRN80"/>
      <c r="MRO80"/>
      <c r="MRP80"/>
      <c r="MRQ80"/>
      <c r="MRR80"/>
      <c r="MRS80"/>
      <c r="MRT80"/>
      <c r="MRU80"/>
      <c r="MRV80"/>
      <c r="MRW80"/>
      <c r="MRX80"/>
      <c r="MRY80"/>
      <c r="MRZ80"/>
      <c r="MSA80"/>
      <c r="MSB80"/>
      <c r="MSC80"/>
      <c r="MSD80"/>
      <c r="MSE80"/>
      <c r="MSF80"/>
      <c r="MSG80"/>
      <c r="MSH80"/>
      <c r="MSI80"/>
      <c r="MSJ80"/>
      <c r="MSK80"/>
      <c r="MSL80"/>
      <c r="MSM80"/>
      <c r="MSN80"/>
      <c r="MSO80"/>
      <c r="MSP80"/>
      <c r="MSQ80"/>
      <c r="MSR80"/>
      <c r="MSS80"/>
      <c r="MST80"/>
      <c r="MSU80"/>
      <c r="MSV80"/>
      <c r="MSW80"/>
      <c r="MSX80"/>
      <c r="MSY80"/>
      <c r="MSZ80"/>
      <c r="MTA80"/>
      <c r="MTB80"/>
      <c r="MTC80"/>
      <c r="MTD80"/>
      <c r="MTE80"/>
      <c r="MTF80"/>
      <c r="MTG80"/>
      <c r="MTH80"/>
      <c r="MTI80"/>
      <c r="MTJ80"/>
      <c r="MTK80"/>
      <c r="MTL80"/>
      <c r="MTM80"/>
      <c r="MTN80"/>
      <c r="MTO80"/>
      <c r="MTP80"/>
      <c r="MTQ80"/>
      <c r="MTR80"/>
      <c r="MTS80"/>
      <c r="MTT80"/>
      <c r="MTU80"/>
      <c r="MTV80"/>
      <c r="MTW80"/>
      <c r="MTX80"/>
      <c r="MTY80"/>
      <c r="MTZ80"/>
      <c r="MUA80"/>
      <c r="MUB80"/>
      <c r="MUC80"/>
      <c r="MUD80"/>
      <c r="MUE80"/>
      <c r="MUF80"/>
      <c r="MUG80"/>
      <c r="MUH80"/>
      <c r="MUI80"/>
      <c r="MUJ80"/>
      <c r="MUK80"/>
      <c r="MUL80"/>
      <c r="MUM80"/>
      <c r="MUN80"/>
      <c r="MUO80"/>
      <c r="MUP80"/>
      <c r="MUQ80"/>
      <c r="MUR80"/>
      <c r="MUS80"/>
      <c r="MUT80"/>
      <c r="MUU80"/>
      <c r="MUV80"/>
      <c r="MUW80"/>
      <c r="MUX80"/>
      <c r="MUY80"/>
      <c r="MUZ80"/>
      <c r="MVA80"/>
      <c r="MVB80"/>
      <c r="MVC80"/>
      <c r="MVD80"/>
      <c r="MVE80"/>
      <c r="MVF80"/>
      <c r="MVG80"/>
      <c r="MVH80"/>
      <c r="MVI80"/>
      <c r="MVJ80"/>
      <c r="MVK80"/>
      <c r="MVL80"/>
      <c r="MVM80"/>
      <c r="MVN80"/>
      <c r="MVO80"/>
      <c r="MVP80"/>
      <c r="MVQ80"/>
      <c r="MVR80"/>
      <c r="MVS80"/>
      <c r="MVT80"/>
      <c r="MVU80"/>
      <c r="MVV80"/>
      <c r="MVW80"/>
      <c r="MVX80"/>
      <c r="MVY80"/>
      <c r="MVZ80"/>
      <c r="MWA80"/>
      <c r="MWB80"/>
      <c r="MWC80"/>
      <c r="MWD80"/>
      <c r="MWE80"/>
      <c r="MWF80"/>
      <c r="MWG80"/>
      <c r="MWH80"/>
      <c r="MWI80"/>
      <c r="MWJ80"/>
      <c r="MWK80"/>
      <c r="MWL80"/>
      <c r="MWM80"/>
      <c r="MWN80"/>
      <c r="MWO80"/>
      <c r="MWP80"/>
      <c r="MWQ80"/>
      <c r="MWR80"/>
      <c r="MWS80"/>
      <c r="MWT80"/>
      <c r="MWU80"/>
      <c r="MWV80"/>
      <c r="MWW80"/>
      <c r="MWX80"/>
      <c r="MWY80"/>
      <c r="MWZ80"/>
      <c r="MXA80"/>
      <c r="MXB80"/>
      <c r="MXC80"/>
      <c r="MXD80"/>
      <c r="MXE80"/>
      <c r="MXF80"/>
      <c r="MXG80"/>
      <c r="MXH80"/>
      <c r="MXI80"/>
      <c r="MXJ80"/>
      <c r="MXK80"/>
      <c r="MXL80"/>
      <c r="MXM80"/>
      <c r="MXN80"/>
      <c r="MXO80"/>
      <c r="MXP80"/>
      <c r="MXQ80"/>
      <c r="MXR80"/>
      <c r="MXS80"/>
      <c r="MXT80"/>
      <c r="MXU80"/>
      <c r="MXV80"/>
      <c r="MXW80"/>
      <c r="MXX80"/>
      <c r="MXY80"/>
      <c r="MXZ80"/>
      <c r="MYA80"/>
      <c r="MYB80"/>
      <c r="MYC80"/>
      <c r="MYD80"/>
      <c r="MYE80"/>
      <c r="MYF80"/>
      <c r="MYG80"/>
      <c r="MYH80"/>
      <c r="MYI80"/>
      <c r="MYJ80"/>
      <c r="MYK80"/>
      <c r="MYL80"/>
      <c r="MYM80"/>
      <c r="MYN80"/>
      <c r="MYO80"/>
      <c r="MYP80"/>
      <c r="MYQ80"/>
      <c r="MYR80"/>
      <c r="MYS80"/>
      <c r="MYT80"/>
      <c r="MYU80"/>
      <c r="MYV80"/>
      <c r="MYW80"/>
      <c r="MYX80"/>
      <c r="MYY80"/>
      <c r="MYZ80"/>
      <c r="MZA80"/>
      <c r="MZB80"/>
      <c r="MZC80"/>
      <c r="MZD80"/>
      <c r="MZE80"/>
      <c r="MZF80"/>
      <c r="MZG80"/>
      <c r="MZH80"/>
      <c r="MZI80"/>
      <c r="MZJ80"/>
      <c r="MZK80"/>
      <c r="MZL80"/>
      <c r="MZM80"/>
      <c r="MZN80"/>
      <c r="MZO80"/>
      <c r="MZP80"/>
      <c r="MZQ80"/>
      <c r="MZR80"/>
      <c r="MZS80"/>
      <c r="MZT80"/>
      <c r="MZU80"/>
      <c r="MZV80"/>
      <c r="MZW80"/>
      <c r="MZX80"/>
      <c r="MZY80"/>
      <c r="MZZ80"/>
      <c r="NAA80"/>
      <c r="NAB80"/>
      <c r="NAC80"/>
      <c r="NAD80"/>
      <c r="NAE80"/>
      <c r="NAF80"/>
      <c r="NAG80"/>
      <c r="NAH80"/>
      <c r="NAI80"/>
      <c r="NAJ80"/>
      <c r="NAK80"/>
      <c r="NAL80"/>
      <c r="NAM80"/>
      <c r="NAN80"/>
      <c r="NAO80"/>
      <c r="NAP80"/>
      <c r="NAQ80"/>
      <c r="NAR80"/>
      <c r="NAS80"/>
      <c r="NAT80"/>
      <c r="NAU80"/>
      <c r="NAV80"/>
      <c r="NAW80"/>
      <c r="NAX80"/>
      <c r="NAY80"/>
      <c r="NAZ80"/>
      <c r="NBA80"/>
      <c r="NBB80"/>
      <c r="NBC80"/>
      <c r="NBD80"/>
      <c r="NBE80"/>
      <c r="NBF80"/>
      <c r="NBG80"/>
      <c r="NBH80"/>
      <c r="NBI80"/>
      <c r="NBJ80"/>
      <c r="NBK80"/>
      <c r="NBL80"/>
      <c r="NBM80"/>
      <c r="NBN80"/>
      <c r="NBO80"/>
      <c r="NBP80"/>
      <c r="NBQ80"/>
      <c r="NBR80"/>
      <c r="NBS80"/>
      <c r="NBT80"/>
      <c r="NBU80"/>
      <c r="NBV80"/>
      <c r="NBW80"/>
      <c r="NBX80"/>
      <c r="NBY80"/>
      <c r="NBZ80"/>
      <c r="NCA80"/>
      <c r="NCB80"/>
      <c r="NCC80"/>
      <c r="NCD80"/>
      <c r="NCE80"/>
      <c r="NCF80"/>
      <c r="NCG80"/>
      <c r="NCH80"/>
      <c r="NCI80"/>
      <c r="NCJ80"/>
      <c r="NCK80"/>
      <c r="NCL80"/>
      <c r="NCM80"/>
      <c r="NCN80"/>
      <c r="NCO80"/>
      <c r="NCP80"/>
      <c r="NCQ80"/>
      <c r="NCR80"/>
      <c r="NCS80"/>
      <c r="NCT80"/>
      <c r="NCU80"/>
      <c r="NCV80"/>
      <c r="NCW80"/>
      <c r="NCX80"/>
      <c r="NCY80"/>
      <c r="NCZ80"/>
      <c r="NDA80"/>
      <c r="NDB80"/>
      <c r="NDC80"/>
      <c r="NDD80"/>
      <c r="NDE80"/>
      <c r="NDF80"/>
      <c r="NDG80"/>
      <c r="NDH80"/>
      <c r="NDI80"/>
      <c r="NDJ80"/>
      <c r="NDK80"/>
      <c r="NDL80"/>
      <c r="NDM80"/>
      <c r="NDN80"/>
      <c r="NDO80"/>
      <c r="NDP80"/>
      <c r="NDQ80"/>
      <c r="NDR80"/>
      <c r="NDS80"/>
      <c r="NDT80"/>
      <c r="NDU80"/>
      <c r="NDV80"/>
      <c r="NDW80"/>
      <c r="NDX80"/>
      <c r="NDY80"/>
      <c r="NDZ80"/>
      <c r="NEA80"/>
      <c r="NEB80"/>
      <c r="NEC80"/>
      <c r="NED80"/>
      <c r="NEE80"/>
      <c r="NEF80"/>
      <c r="NEG80"/>
      <c r="NEH80"/>
      <c r="NEI80"/>
      <c r="NEJ80"/>
      <c r="NEK80"/>
      <c r="NEL80"/>
      <c r="NEM80"/>
      <c r="NEN80"/>
      <c r="NEO80"/>
      <c r="NEP80"/>
      <c r="NEQ80"/>
      <c r="NER80"/>
      <c r="NES80"/>
      <c r="NET80"/>
      <c r="NEU80"/>
      <c r="NEV80"/>
      <c r="NEW80"/>
      <c r="NEX80"/>
      <c r="NEY80"/>
      <c r="NEZ80"/>
      <c r="NFA80"/>
      <c r="NFB80"/>
      <c r="NFC80"/>
      <c r="NFD80"/>
      <c r="NFE80"/>
      <c r="NFF80"/>
      <c r="NFG80"/>
      <c r="NFH80"/>
      <c r="NFI80"/>
      <c r="NFJ80"/>
      <c r="NFK80"/>
      <c r="NFL80"/>
      <c r="NFM80"/>
      <c r="NFN80"/>
      <c r="NFO80"/>
      <c r="NFP80"/>
      <c r="NFQ80"/>
      <c r="NFR80"/>
      <c r="NFS80"/>
      <c r="NFT80"/>
      <c r="NFU80"/>
      <c r="NFV80"/>
      <c r="NFW80"/>
      <c r="NFX80"/>
      <c r="NFY80"/>
      <c r="NFZ80"/>
      <c r="NGA80"/>
      <c r="NGB80"/>
      <c r="NGC80"/>
      <c r="NGD80"/>
      <c r="NGE80"/>
      <c r="NGF80"/>
      <c r="NGG80"/>
      <c r="NGH80"/>
      <c r="NGI80"/>
      <c r="NGJ80"/>
      <c r="NGK80"/>
      <c r="NGL80"/>
      <c r="NGM80"/>
      <c r="NGN80"/>
      <c r="NGO80"/>
      <c r="NGP80"/>
      <c r="NGQ80"/>
      <c r="NGR80"/>
      <c r="NGS80"/>
      <c r="NGT80"/>
      <c r="NGU80"/>
      <c r="NGV80"/>
      <c r="NGW80"/>
      <c r="NGX80"/>
      <c r="NGY80"/>
      <c r="NGZ80"/>
      <c r="NHA80"/>
      <c r="NHB80"/>
      <c r="NHC80"/>
      <c r="NHD80"/>
      <c r="NHE80"/>
      <c r="NHF80"/>
      <c r="NHG80"/>
      <c r="NHH80"/>
      <c r="NHI80"/>
      <c r="NHJ80"/>
      <c r="NHK80"/>
      <c r="NHL80"/>
      <c r="NHM80"/>
      <c r="NHN80"/>
      <c r="NHO80"/>
      <c r="NHP80"/>
      <c r="NHQ80"/>
      <c r="NHR80"/>
      <c r="NHS80"/>
      <c r="NHT80"/>
      <c r="NHU80"/>
      <c r="NHV80"/>
      <c r="NHW80"/>
      <c r="NHX80"/>
      <c r="NHY80"/>
      <c r="NHZ80"/>
      <c r="NIA80"/>
      <c r="NIB80"/>
      <c r="NIC80"/>
      <c r="NID80"/>
      <c r="NIE80"/>
      <c r="NIF80"/>
      <c r="NIG80"/>
      <c r="NIH80"/>
      <c r="NII80"/>
      <c r="NIJ80"/>
      <c r="NIK80"/>
      <c r="NIL80"/>
      <c r="NIM80"/>
      <c r="NIN80"/>
      <c r="NIO80"/>
      <c r="NIP80"/>
      <c r="NIQ80"/>
      <c r="NIR80"/>
      <c r="NIS80"/>
      <c r="NIT80"/>
      <c r="NIU80"/>
      <c r="NIV80"/>
      <c r="NIW80"/>
      <c r="NIX80"/>
      <c r="NIY80"/>
      <c r="NIZ80"/>
      <c r="NJA80"/>
      <c r="NJB80"/>
      <c r="NJC80"/>
      <c r="NJD80"/>
      <c r="NJE80"/>
      <c r="NJF80"/>
      <c r="NJG80"/>
      <c r="NJH80"/>
      <c r="NJI80"/>
      <c r="NJJ80"/>
      <c r="NJK80"/>
      <c r="NJL80"/>
      <c r="NJM80"/>
      <c r="NJN80"/>
      <c r="NJO80"/>
      <c r="NJP80"/>
      <c r="NJQ80"/>
      <c r="NJR80"/>
      <c r="NJS80"/>
      <c r="NJT80"/>
      <c r="NJU80"/>
      <c r="NJV80"/>
      <c r="NJW80"/>
      <c r="NJX80"/>
      <c r="NJY80"/>
      <c r="NJZ80"/>
      <c r="NKA80"/>
      <c r="NKB80"/>
      <c r="NKC80"/>
      <c r="NKD80"/>
      <c r="NKE80"/>
      <c r="NKF80"/>
      <c r="NKG80"/>
      <c r="NKH80"/>
      <c r="NKI80"/>
      <c r="NKJ80"/>
      <c r="NKK80"/>
      <c r="NKL80"/>
      <c r="NKM80"/>
      <c r="NKN80"/>
      <c r="NKO80"/>
      <c r="NKP80"/>
      <c r="NKQ80"/>
      <c r="NKR80"/>
      <c r="NKS80"/>
      <c r="NKT80"/>
      <c r="NKU80"/>
      <c r="NKV80"/>
      <c r="NKW80"/>
      <c r="NKX80"/>
      <c r="NKY80"/>
      <c r="NKZ80"/>
      <c r="NLA80"/>
      <c r="NLB80"/>
      <c r="NLC80"/>
      <c r="NLD80"/>
      <c r="NLE80"/>
      <c r="NLF80"/>
      <c r="NLG80"/>
      <c r="NLH80"/>
      <c r="NLI80"/>
      <c r="NLJ80"/>
      <c r="NLK80"/>
      <c r="NLL80"/>
      <c r="NLM80"/>
      <c r="NLN80"/>
      <c r="NLO80"/>
      <c r="NLP80"/>
      <c r="NLQ80"/>
      <c r="NLR80"/>
      <c r="NLS80"/>
      <c r="NLT80"/>
      <c r="NLU80"/>
      <c r="NLV80"/>
      <c r="NLW80"/>
      <c r="NLX80"/>
      <c r="NLY80"/>
      <c r="NLZ80"/>
      <c r="NMA80"/>
      <c r="NMB80"/>
      <c r="NMC80"/>
      <c r="NMD80"/>
      <c r="NME80"/>
      <c r="NMF80"/>
      <c r="NMG80"/>
      <c r="NMH80"/>
      <c r="NMI80"/>
      <c r="NMJ80"/>
      <c r="NMK80"/>
      <c r="NML80"/>
      <c r="NMM80"/>
      <c r="NMN80"/>
      <c r="NMO80"/>
      <c r="NMP80"/>
      <c r="NMQ80"/>
      <c r="NMR80"/>
      <c r="NMS80"/>
      <c r="NMT80"/>
      <c r="NMU80"/>
      <c r="NMV80"/>
      <c r="NMW80"/>
      <c r="NMX80"/>
      <c r="NMY80"/>
      <c r="NMZ80"/>
      <c r="NNA80"/>
      <c r="NNB80"/>
      <c r="NNC80"/>
      <c r="NND80"/>
      <c r="NNE80"/>
      <c r="NNF80"/>
      <c r="NNG80"/>
      <c r="NNH80"/>
      <c r="NNI80"/>
      <c r="NNJ80"/>
      <c r="NNK80"/>
      <c r="NNL80"/>
      <c r="NNM80"/>
      <c r="NNN80"/>
      <c r="NNO80"/>
      <c r="NNP80"/>
      <c r="NNQ80"/>
      <c r="NNR80"/>
      <c r="NNS80"/>
      <c r="NNT80"/>
      <c r="NNU80"/>
      <c r="NNV80"/>
      <c r="NNW80"/>
      <c r="NNX80"/>
      <c r="NNY80"/>
      <c r="NNZ80"/>
      <c r="NOA80"/>
      <c r="NOB80"/>
      <c r="NOC80"/>
      <c r="NOD80"/>
      <c r="NOE80"/>
      <c r="NOF80"/>
      <c r="NOG80"/>
      <c r="NOH80"/>
      <c r="NOI80"/>
      <c r="NOJ80"/>
      <c r="NOK80"/>
      <c r="NOL80"/>
      <c r="NOM80"/>
      <c r="NON80"/>
      <c r="NOO80"/>
      <c r="NOP80"/>
      <c r="NOQ80"/>
      <c r="NOR80"/>
      <c r="NOS80"/>
      <c r="NOT80"/>
      <c r="NOU80"/>
      <c r="NOV80"/>
      <c r="NOW80"/>
      <c r="NOX80"/>
      <c r="NOY80"/>
      <c r="NOZ80"/>
      <c r="NPA80"/>
      <c r="NPB80"/>
      <c r="NPC80"/>
      <c r="NPD80"/>
      <c r="NPE80"/>
      <c r="NPF80"/>
      <c r="NPG80"/>
      <c r="NPH80"/>
      <c r="NPI80"/>
      <c r="NPJ80"/>
      <c r="NPK80"/>
      <c r="NPL80"/>
      <c r="NPM80"/>
      <c r="NPN80"/>
      <c r="NPO80"/>
      <c r="NPP80"/>
      <c r="NPQ80"/>
      <c r="NPR80"/>
      <c r="NPS80"/>
      <c r="NPT80"/>
      <c r="NPU80"/>
      <c r="NPV80"/>
      <c r="NPW80"/>
      <c r="NPX80"/>
      <c r="NPY80"/>
      <c r="NPZ80"/>
      <c r="NQA80"/>
      <c r="NQB80"/>
      <c r="NQC80"/>
      <c r="NQD80"/>
      <c r="NQE80"/>
      <c r="NQF80"/>
      <c r="NQG80"/>
      <c r="NQH80"/>
      <c r="NQI80"/>
      <c r="NQJ80"/>
      <c r="NQK80"/>
      <c r="NQL80"/>
      <c r="NQM80"/>
      <c r="NQN80"/>
      <c r="NQO80"/>
      <c r="NQP80"/>
      <c r="NQQ80"/>
      <c r="NQR80"/>
      <c r="NQS80"/>
      <c r="NQT80"/>
      <c r="NQU80"/>
      <c r="NQV80"/>
      <c r="NQW80"/>
      <c r="NQX80"/>
      <c r="NQY80"/>
      <c r="NQZ80"/>
      <c r="NRA80"/>
      <c r="NRB80"/>
      <c r="NRC80"/>
      <c r="NRD80"/>
      <c r="NRE80"/>
      <c r="NRF80"/>
      <c r="NRG80"/>
      <c r="NRH80"/>
      <c r="NRI80"/>
      <c r="NRJ80"/>
      <c r="NRK80"/>
      <c r="NRL80"/>
      <c r="NRM80"/>
      <c r="NRN80"/>
      <c r="NRO80"/>
      <c r="NRP80"/>
      <c r="NRQ80"/>
      <c r="NRR80"/>
      <c r="NRS80"/>
      <c r="NRT80"/>
      <c r="NRU80"/>
      <c r="NRV80"/>
      <c r="NRW80"/>
      <c r="NRX80"/>
      <c r="NRY80"/>
      <c r="NRZ80"/>
      <c r="NSA80"/>
      <c r="NSB80"/>
      <c r="NSC80"/>
      <c r="NSD80"/>
      <c r="NSE80"/>
      <c r="NSF80"/>
      <c r="NSG80"/>
      <c r="NSH80"/>
      <c r="NSI80"/>
      <c r="NSJ80"/>
      <c r="NSK80"/>
      <c r="NSL80"/>
      <c r="NSM80"/>
      <c r="NSN80"/>
      <c r="NSO80"/>
      <c r="NSP80"/>
      <c r="NSQ80"/>
      <c r="NSR80"/>
      <c r="NSS80"/>
      <c r="NST80"/>
      <c r="NSU80"/>
      <c r="NSV80"/>
      <c r="NSW80"/>
      <c r="NSX80"/>
      <c r="NSY80"/>
      <c r="NSZ80"/>
      <c r="NTA80"/>
      <c r="NTB80"/>
      <c r="NTC80"/>
      <c r="NTD80"/>
      <c r="NTE80"/>
      <c r="NTF80"/>
      <c r="NTG80"/>
      <c r="NTH80"/>
      <c r="NTI80"/>
      <c r="NTJ80"/>
      <c r="NTK80"/>
      <c r="NTL80"/>
      <c r="NTM80"/>
      <c r="NTN80"/>
      <c r="NTO80"/>
      <c r="NTP80"/>
      <c r="NTQ80"/>
      <c r="NTR80"/>
      <c r="NTS80"/>
      <c r="NTT80"/>
      <c r="NTU80"/>
      <c r="NTV80"/>
      <c r="NTW80"/>
      <c r="NTX80"/>
      <c r="NTY80"/>
      <c r="NTZ80"/>
      <c r="NUA80"/>
      <c r="NUB80"/>
      <c r="NUC80"/>
      <c r="NUD80"/>
      <c r="NUE80"/>
      <c r="NUF80"/>
      <c r="NUG80"/>
      <c r="NUH80"/>
      <c r="NUI80"/>
      <c r="NUJ80"/>
      <c r="NUK80"/>
      <c r="NUL80"/>
      <c r="NUM80"/>
      <c r="NUN80"/>
      <c r="NUO80"/>
      <c r="NUP80"/>
      <c r="NUQ80"/>
      <c r="NUR80"/>
      <c r="NUS80"/>
      <c r="NUT80"/>
      <c r="NUU80"/>
      <c r="NUV80"/>
      <c r="NUW80"/>
      <c r="NUX80"/>
      <c r="NUY80"/>
      <c r="NUZ80"/>
      <c r="NVA80"/>
      <c r="NVB80"/>
      <c r="NVC80"/>
      <c r="NVD80"/>
      <c r="NVE80"/>
      <c r="NVF80"/>
      <c r="NVG80"/>
      <c r="NVH80"/>
      <c r="NVI80"/>
      <c r="NVJ80"/>
      <c r="NVK80"/>
      <c r="NVL80"/>
      <c r="NVM80"/>
      <c r="NVN80"/>
      <c r="NVO80"/>
      <c r="NVP80"/>
      <c r="NVQ80"/>
      <c r="NVR80"/>
      <c r="NVS80"/>
      <c r="NVT80"/>
      <c r="NVU80"/>
      <c r="NVV80"/>
      <c r="NVW80"/>
      <c r="NVX80"/>
      <c r="NVY80"/>
      <c r="NVZ80"/>
      <c r="NWA80"/>
      <c r="NWB80"/>
      <c r="NWC80"/>
      <c r="NWD80"/>
      <c r="NWE80"/>
      <c r="NWF80"/>
      <c r="NWG80"/>
      <c r="NWH80"/>
      <c r="NWI80"/>
      <c r="NWJ80"/>
      <c r="NWK80"/>
      <c r="NWL80"/>
      <c r="NWM80"/>
      <c r="NWN80"/>
      <c r="NWO80"/>
      <c r="NWP80"/>
      <c r="NWQ80"/>
      <c r="NWR80"/>
      <c r="NWS80"/>
      <c r="NWT80"/>
      <c r="NWU80"/>
      <c r="NWV80"/>
      <c r="NWW80"/>
      <c r="NWX80"/>
      <c r="NWY80"/>
      <c r="NWZ80"/>
      <c r="NXA80"/>
      <c r="NXB80"/>
      <c r="NXC80"/>
      <c r="NXD80"/>
      <c r="NXE80"/>
      <c r="NXF80"/>
      <c r="NXG80"/>
      <c r="NXH80"/>
      <c r="NXI80"/>
      <c r="NXJ80"/>
      <c r="NXK80"/>
      <c r="NXL80"/>
      <c r="NXM80"/>
      <c r="NXN80"/>
      <c r="NXO80"/>
      <c r="NXP80"/>
      <c r="NXQ80"/>
      <c r="NXR80"/>
      <c r="NXS80"/>
      <c r="NXT80"/>
      <c r="NXU80"/>
      <c r="NXV80"/>
      <c r="NXW80"/>
      <c r="NXX80"/>
      <c r="NXY80"/>
      <c r="NXZ80"/>
      <c r="NYA80"/>
      <c r="NYB80"/>
      <c r="NYC80"/>
      <c r="NYD80"/>
      <c r="NYE80"/>
      <c r="NYF80"/>
      <c r="NYG80"/>
      <c r="NYH80"/>
      <c r="NYI80"/>
      <c r="NYJ80"/>
      <c r="NYK80"/>
      <c r="NYL80"/>
      <c r="NYM80"/>
      <c r="NYN80"/>
      <c r="NYO80"/>
      <c r="NYP80"/>
      <c r="NYQ80"/>
      <c r="NYR80"/>
      <c r="NYS80"/>
      <c r="NYT80"/>
      <c r="NYU80"/>
      <c r="NYV80"/>
      <c r="NYW80"/>
      <c r="NYX80"/>
      <c r="NYY80"/>
      <c r="NYZ80"/>
      <c r="NZA80"/>
      <c r="NZB80"/>
      <c r="NZC80"/>
      <c r="NZD80"/>
      <c r="NZE80"/>
      <c r="NZF80"/>
      <c r="NZG80"/>
      <c r="NZH80"/>
      <c r="NZI80"/>
      <c r="NZJ80"/>
      <c r="NZK80"/>
      <c r="NZL80"/>
      <c r="NZM80"/>
      <c r="NZN80"/>
      <c r="NZO80"/>
      <c r="NZP80"/>
      <c r="NZQ80"/>
      <c r="NZR80"/>
      <c r="NZS80"/>
      <c r="NZT80"/>
      <c r="NZU80"/>
      <c r="NZV80"/>
      <c r="NZW80"/>
      <c r="NZX80"/>
      <c r="NZY80"/>
      <c r="NZZ80"/>
      <c r="OAA80"/>
      <c r="OAB80"/>
      <c r="OAC80"/>
      <c r="OAD80"/>
      <c r="OAE80"/>
      <c r="OAF80"/>
      <c r="OAG80"/>
      <c r="OAH80"/>
      <c r="OAI80"/>
      <c r="OAJ80"/>
      <c r="OAK80"/>
      <c r="OAL80"/>
      <c r="OAM80"/>
      <c r="OAN80"/>
      <c r="OAO80"/>
      <c r="OAP80"/>
      <c r="OAQ80"/>
      <c r="OAR80"/>
      <c r="OAS80"/>
      <c r="OAT80"/>
      <c r="OAU80"/>
      <c r="OAV80"/>
      <c r="OAW80"/>
      <c r="OAX80"/>
      <c r="OAY80"/>
      <c r="OAZ80"/>
      <c r="OBA80"/>
      <c r="OBB80"/>
      <c r="OBC80"/>
      <c r="OBD80"/>
      <c r="OBE80"/>
      <c r="OBF80"/>
      <c r="OBG80"/>
      <c r="OBH80"/>
      <c r="OBI80"/>
      <c r="OBJ80"/>
      <c r="OBK80"/>
      <c r="OBL80"/>
      <c r="OBM80"/>
      <c r="OBN80"/>
      <c r="OBO80"/>
      <c r="OBP80"/>
      <c r="OBQ80"/>
      <c r="OBR80"/>
      <c r="OBS80"/>
      <c r="OBT80"/>
      <c r="OBU80"/>
      <c r="OBV80"/>
      <c r="OBW80"/>
      <c r="OBX80"/>
      <c r="OBY80"/>
      <c r="OBZ80"/>
      <c r="OCA80"/>
      <c r="OCB80"/>
      <c r="OCC80"/>
      <c r="OCD80"/>
      <c r="OCE80"/>
      <c r="OCF80"/>
      <c r="OCG80"/>
      <c r="OCH80"/>
      <c r="OCI80"/>
      <c r="OCJ80"/>
      <c r="OCK80"/>
      <c r="OCL80"/>
      <c r="OCM80"/>
      <c r="OCN80"/>
      <c r="OCO80"/>
      <c r="OCP80"/>
      <c r="OCQ80"/>
      <c r="OCR80"/>
      <c r="OCS80"/>
      <c r="OCT80"/>
      <c r="OCU80"/>
      <c r="OCV80"/>
      <c r="OCW80"/>
      <c r="OCX80"/>
      <c r="OCY80"/>
      <c r="OCZ80"/>
      <c r="ODA80"/>
      <c r="ODB80"/>
      <c r="ODC80"/>
      <c r="ODD80"/>
      <c r="ODE80"/>
      <c r="ODF80"/>
      <c r="ODG80"/>
      <c r="ODH80"/>
      <c r="ODI80"/>
      <c r="ODJ80"/>
      <c r="ODK80"/>
      <c r="ODL80"/>
      <c r="ODM80"/>
      <c r="ODN80"/>
      <c r="ODO80"/>
      <c r="ODP80"/>
      <c r="ODQ80"/>
      <c r="ODR80"/>
      <c r="ODS80"/>
      <c r="ODT80"/>
      <c r="ODU80"/>
      <c r="ODV80"/>
      <c r="ODW80"/>
      <c r="ODX80"/>
      <c r="ODY80"/>
      <c r="ODZ80"/>
      <c r="OEA80"/>
      <c r="OEB80"/>
      <c r="OEC80"/>
      <c r="OED80"/>
      <c r="OEE80"/>
      <c r="OEF80"/>
      <c r="OEG80"/>
      <c r="OEH80"/>
      <c r="OEI80"/>
      <c r="OEJ80"/>
      <c r="OEK80"/>
      <c r="OEL80"/>
      <c r="OEM80"/>
      <c r="OEN80"/>
      <c r="OEO80"/>
      <c r="OEP80"/>
      <c r="OEQ80"/>
      <c r="OER80"/>
      <c r="OES80"/>
      <c r="OET80"/>
      <c r="OEU80"/>
      <c r="OEV80"/>
      <c r="OEW80"/>
      <c r="OEX80"/>
      <c r="OEY80"/>
      <c r="OEZ80"/>
      <c r="OFA80"/>
      <c r="OFB80"/>
      <c r="OFC80"/>
      <c r="OFD80"/>
      <c r="OFE80"/>
      <c r="OFF80"/>
      <c r="OFG80"/>
      <c r="OFH80"/>
      <c r="OFI80"/>
      <c r="OFJ80"/>
      <c r="OFK80"/>
      <c r="OFL80"/>
      <c r="OFM80"/>
      <c r="OFN80"/>
      <c r="OFO80"/>
      <c r="OFP80"/>
      <c r="OFQ80"/>
      <c r="OFR80"/>
      <c r="OFS80"/>
      <c r="OFT80"/>
      <c r="OFU80"/>
      <c r="OFV80"/>
      <c r="OFW80"/>
      <c r="OFX80"/>
      <c r="OFY80"/>
      <c r="OFZ80"/>
      <c r="OGA80"/>
      <c r="OGB80"/>
      <c r="OGC80"/>
      <c r="OGD80"/>
      <c r="OGE80"/>
      <c r="OGF80"/>
      <c r="OGG80"/>
      <c r="OGH80"/>
      <c r="OGI80"/>
      <c r="OGJ80"/>
      <c r="OGK80"/>
      <c r="OGL80"/>
      <c r="OGM80"/>
      <c r="OGN80"/>
      <c r="OGO80"/>
      <c r="OGP80"/>
      <c r="OGQ80"/>
      <c r="OGR80"/>
      <c r="OGS80"/>
      <c r="OGT80"/>
      <c r="OGU80"/>
      <c r="OGV80"/>
      <c r="OGW80"/>
      <c r="OGX80"/>
      <c r="OGY80"/>
      <c r="OGZ80"/>
      <c r="OHA80"/>
      <c r="OHB80"/>
      <c r="OHC80"/>
      <c r="OHD80"/>
      <c r="OHE80"/>
      <c r="OHF80"/>
      <c r="OHG80"/>
      <c r="OHH80"/>
      <c r="OHI80"/>
      <c r="OHJ80"/>
      <c r="OHK80"/>
      <c r="OHL80"/>
      <c r="OHM80"/>
      <c r="OHN80"/>
      <c r="OHO80"/>
      <c r="OHP80"/>
      <c r="OHQ80"/>
      <c r="OHR80"/>
      <c r="OHS80"/>
      <c r="OHT80"/>
      <c r="OHU80"/>
      <c r="OHV80"/>
      <c r="OHW80"/>
      <c r="OHX80"/>
      <c r="OHY80"/>
      <c r="OHZ80"/>
      <c r="OIA80"/>
      <c r="OIB80"/>
      <c r="OIC80"/>
      <c r="OID80"/>
      <c r="OIE80"/>
      <c r="OIF80"/>
      <c r="OIG80"/>
      <c r="OIH80"/>
      <c r="OII80"/>
      <c r="OIJ80"/>
      <c r="OIK80"/>
      <c r="OIL80"/>
      <c r="OIM80"/>
      <c r="OIN80"/>
      <c r="OIO80"/>
      <c r="OIP80"/>
      <c r="OIQ80"/>
      <c r="OIR80"/>
      <c r="OIS80"/>
      <c r="OIT80"/>
      <c r="OIU80"/>
      <c r="OIV80"/>
      <c r="OIW80"/>
      <c r="OIX80"/>
      <c r="OIY80"/>
      <c r="OIZ80"/>
      <c r="OJA80"/>
      <c r="OJB80"/>
      <c r="OJC80"/>
      <c r="OJD80"/>
      <c r="OJE80"/>
      <c r="OJF80"/>
      <c r="OJG80"/>
      <c r="OJH80"/>
      <c r="OJI80"/>
      <c r="OJJ80"/>
      <c r="OJK80"/>
      <c r="OJL80"/>
      <c r="OJM80"/>
      <c r="OJN80"/>
      <c r="OJO80"/>
      <c r="OJP80"/>
      <c r="OJQ80"/>
      <c r="OJR80"/>
      <c r="OJS80"/>
      <c r="OJT80"/>
      <c r="OJU80"/>
      <c r="OJV80"/>
      <c r="OJW80"/>
      <c r="OJX80"/>
      <c r="OJY80"/>
      <c r="OJZ80"/>
      <c r="OKA80"/>
      <c r="OKB80"/>
      <c r="OKC80"/>
      <c r="OKD80"/>
      <c r="OKE80"/>
      <c r="OKF80"/>
      <c r="OKG80"/>
      <c r="OKH80"/>
      <c r="OKI80"/>
      <c r="OKJ80"/>
      <c r="OKK80"/>
      <c r="OKL80"/>
      <c r="OKM80"/>
      <c r="OKN80"/>
      <c r="OKO80"/>
      <c r="OKP80"/>
      <c r="OKQ80"/>
      <c r="OKR80"/>
      <c r="OKS80"/>
      <c r="OKT80"/>
      <c r="OKU80"/>
      <c r="OKV80"/>
      <c r="OKW80"/>
      <c r="OKX80"/>
      <c r="OKY80"/>
      <c r="OKZ80"/>
      <c r="OLA80"/>
      <c r="OLB80"/>
      <c r="OLC80"/>
      <c r="OLD80"/>
      <c r="OLE80"/>
      <c r="OLF80"/>
      <c r="OLG80"/>
      <c r="OLH80"/>
      <c r="OLI80"/>
      <c r="OLJ80"/>
      <c r="OLK80"/>
      <c r="OLL80"/>
      <c r="OLM80"/>
      <c r="OLN80"/>
      <c r="OLO80"/>
      <c r="OLP80"/>
      <c r="OLQ80"/>
      <c r="OLR80"/>
      <c r="OLS80"/>
      <c r="OLT80"/>
      <c r="OLU80"/>
      <c r="OLV80"/>
      <c r="OLW80"/>
      <c r="OLX80"/>
      <c r="OLY80"/>
      <c r="OLZ80"/>
      <c r="OMA80"/>
      <c r="OMB80"/>
      <c r="OMC80"/>
      <c r="OMD80"/>
      <c r="OME80"/>
      <c r="OMF80"/>
      <c r="OMG80"/>
      <c r="OMH80"/>
      <c r="OMI80"/>
      <c r="OMJ80"/>
      <c r="OMK80"/>
      <c r="OML80"/>
      <c r="OMM80"/>
      <c r="OMN80"/>
      <c r="OMO80"/>
      <c r="OMP80"/>
      <c r="OMQ80"/>
      <c r="OMR80"/>
      <c r="OMS80"/>
      <c r="OMT80"/>
      <c r="OMU80"/>
      <c r="OMV80"/>
      <c r="OMW80"/>
      <c r="OMX80"/>
      <c r="OMY80"/>
      <c r="OMZ80"/>
      <c r="ONA80"/>
      <c r="ONB80"/>
      <c r="ONC80"/>
      <c r="OND80"/>
      <c r="ONE80"/>
      <c r="ONF80"/>
      <c r="ONG80"/>
      <c r="ONH80"/>
      <c r="ONI80"/>
      <c r="ONJ80"/>
      <c r="ONK80"/>
      <c r="ONL80"/>
      <c r="ONM80"/>
      <c r="ONN80"/>
      <c r="ONO80"/>
      <c r="ONP80"/>
      <c r="ONQ80"/>
      <c r="ONR80"/>
      <c r="ONS80"/>
      <c r="ONT80"/>
      <c r="ONU80"/>
      <c r="ONV80"/>
      <c r="ONW80"/>
      <c r="ONX80"/>
      <c r="ONY80"/>
      <c r="ONZ80"/>
      <c r="OOA80"/>
      <c r="OOB80"/>
      <c r="OOC80"/>
      <c r="OOD80"/>
      <c r="OOE80"/>
      <c r="OOF80"/>
      <c r="OOG80"/>
      <c r="OOH80"/>
      <c r="OOI80"/>
      <c r="OOJ80"/>
      <c r="OOK80"/>
      <c r="OOL80"/>
      <c r="OOM80"/>
      <c r="OON80"/>
      <c r="OOO80"/>
      <c r="OOP80"/>
      <c r="OOQ80"/>
      <c r="OOR80"/>
      <c r="OOS80"/>
      <c r="OOT80"/>
      <c r="OOU80"/>
      <c r="OOV80"/>
      <c r="OOW80"/>
      <c r="OOX80"/>
      <c r="OOY80"/>
      <c r="OOZ80"/>
      <c r="OPA80"/>
      <c r="OPB80"/>
      <c r="OPC80"/>
      <c r="OPD80"/>
      <c r="OPE80"/>
      <c r="OPF80"/>
      <c r="OPG80"/>
      <c r="OPH80"/>
      <c r="OPI80"/>
      <c r="OPJ80"/>
      <c r="OPK80"/>
      <c r="OPL80"/>
      <c r="OPM80"/>
      <c r="OPN80"/>
      <c r="OPO80"/>
      <c r="OPP80"/>
      <c r="OPQ80"/>
      <c r="OPR80"/>
      <c r="OPS80"/>
      <c r="OPT80"/>
      <c r="OPU80"/>
      <c r="OPV80"/>
      <c r="OPW80"/>
      <c r="OPX80"/>
      <c r="OPY80"/>
      <c r="OPZ80"/>
      <c r="OQA80"/>
      <c r="OQB80"/>
      <c r="OQC80"/>
      <c r="OQD80"/>
      <c r="OQE80"/>
      <c r="OQF80"/>
      <c r="OQG80"/>
      <c r="OQH80"/>
      <c r="OQI80"/>
      <c r="OQJ80"/>
      <c r="OQK80"/>
      <c r="OQL80"/>
      <c r="OQM80"/>
      <c r="OQN80"/>
      <c r="OQO80"/>
      <c r="OQP80"/>
      <c r="OQQ80"/>
      <c r="OQR80"/>
      <c r="OQS80"/>
      <c r="OQT80"/>
      <c r="OQU80"/>
      <c r="OQV80"/>
      <c r="OQW80"/>
      <c r="OQX80"/>
      <c r="OQY80"/>
      <c r="OQZ80"/>
      <c r="ORA80"/>
      <c r="ORB80"/>
      <c r="ORC80"/>
      <c r="ORD80"/>
      <c r="ORE80"/>
      <c r="ORF80"/>
      <c r="ORG80"/>
      <c r="ORH80"/>
      <c r="ORI80"/>
      <c r="ORJ80"/>
      <c r="ORK80"/>
      <c r="ORL80"/>
      <c r="ORM80"/>
      <c r="ORN80"/>
      <c r="ORO80"/>
      <c r="ORP80"/>
      <c r="ORQ80"/>
      <c r="ORR80"/>
      <c r="ORS80"/>
      <c r="ORT80"/>
      <c r="ORU80"/>
      <c r="ORV80"/>
      <c r="ORW80"/>
      <c r="ORX80"/>
      <c r="ORY80"/>
      <c r="ORZ80"/>
      <c r="OSA80"/>
      <c r="OSB80"/>
      <c r="OSC80"/>
      <c r="OSD80"/>
      <c r="OSE80"/>
      <c r="OSF80"/>
      <c r="OSG80"/>
      <c r="OSH80"/>
      <c r="OSI80"/>
      <c r="OSJ80"/>
      <c r="OSK80"/>
      <c r="OSL80"/>
      <c r="OSM80"/>
      <c r="OSN80"/>
      <c r="OSO80"/>
      <c r="OSP80"/>
      <c r="OSQ80"/>
      <c r="OSR80"/>
      <c r="OSS80"/>
      <c r="OST80"/>
      <c r="OSU80"/>
      <c r="OSV80"/>
      <c r="OSW80"/>
      <c r="OSX80"/>
      <c r="OSY80"/>
      <c r="OSZ80"/>
      <c r="OTA80"/>
      <c r="OTB80"/>
      <c r="OTC80"/>
      <c r="OTD80"/>
      <c r="OTE80"/>
      <c r="OTF80"/>
      <c r="OTG80"/>
      <c r="OTH80"/>
      <c r="OTI80"/>
      <c r="OTJ80"/>
      <c r="OTK80"/>
      <c r="OTL80"/>
      <c r="OTM80"/>
      <c r="OTN80"/>
      <c r="OTO80"/>
      <c r="OTP80"/>
      <c r="OTQ80"/>
      <c r="OTR80"/>
      <c r="OTS80"/>
      <c r="OTT80"/>
      <c r="OTU80"/>
      <c r="OTV80"/>
      <c r="OTW80"/>
      <c r="OTX80"/>
      <c r="OTY80"/>
      <c r="OTZ80"/>
      <c r="OUA80"/>
      <c r="OUB80"/>
      <c r="OUC80"/>
      <c r="OUD80"/>
      <c r="OUE80"/>
      <c r="OUF80"/>
      <c r="OUG80"/>
      <c r="OUH80"/>
      <c r="OUI80"/>
      <c r="OUJ80"/>
      <c r="OUK80"/>
      <c r="OUL80"/>
      <c r="OUM80"/>
      <c r="OUN80"/>
      <c r="OUO80"/>
      <c r="OUP80"/>
      <c r="OUQ80"/>
      <c r="OUR80"/>
      <c r="OUS80"/>
      <c r="OUT80"/>
      <c r="OUU80"/>
      <c r="OUV80"/>
      <c r="OUW80"/>
      <c r="OUX80"/>
      <c r="OUY80"/>
      <c r="OUZ80"/>
      <c r="OVA80"/>
      <c r="OVB80"/>
      <c r="OVC80"/>
      <c r="OVD80"/>
      <c r="OVE80"/>
      <c r="OVF80"/>
      <c r="OVG80"/>
      <c r="OVH80"/>
      <c r="OVI80"/>
      <c r="OVJ80"/>
      <c r="OVK80"/>
      <c r="OVL80"/>
      <c r="OVM80"/>
      <c r="OVN80"/>
      <c r="OVO80"/>
      <c r="OVP80"/>
      <c r="OVQ80"/>
      <c r="OVR80"/>
      <c r="OVS80"/>
      <c r="OVT80"/>
      <c r="OVU80"/>
      <c r="OVV80"/>
      <c r="OVW80"/>
      <c r="OVX80"/>
      <c r="OVY80"/>
      <c r="OVZ80"/>
      <c r="OWA80"/>
      <c r="OWB80"/>
      <c r="OWC80"/>
      <c r="OWD80"/>
      <c r="OWE80"/>
      <c r="OWF80"/>
      <c r="OWG80"/>
      <c r="OWH80"/>
      <c r="OWI80"/>
      <c r="OWJ80"/>
      <c r="OWK80"/>
      <c r="OWL80"/>
      <c r="OWM80"/>
      <c r="OWN80"/>
      <c r="OWO80"/>
      <c r="OWP80"/>
      <c r="OWQ80"/>
      <c r="OWR80"/>
      <c r="OWS80"/>
      <c r="OWT80"/>
      <c r="OWU80"/>
      <c r="OWV80"/>
      <c r="OWW80"/>
      <c r="OWX80"/>
      <c r="OWY80"/>
      <c r="OWZ80"/>
      <c r="OXA80"/>
      <c r="OXB80"/>
      <c r="OXC80"/>
      <c r="OXD80"/>
      <c r="OXE80"/>
      <c r="OXF80"/>
      <c r="OXG80"/>
      <c r="OXH80"/>
      <c r="OXI80"/>
      <c r="OXJ80"/>
      <c r="OXK80"/>
      <c r="OXL80"/>
      <c r="OXM80"/>
      <c r="OXN80"/>
      <c r="OXO80"/>
      <c r="OXP80"/>
      <c r="OXQ80"/>
      <c r="OXR80"/>
      <c r="OXS80"/>
      <c r="OXT80"/>
      <c r="OXU80"/>
      <c r="OXV80"/>
      <c r="OXW80"/>
      <c r="OXX80"/>
      <c r="OXY80"/>
      <c r="OXZ80"/>
      <c r="OYA80"/>
      <c r="OYB80"/>
      <c r="OYC80"/>
      <c r="OYD80"/>
      <c r="OYE80"/>
      <c r="OYF80"/>
      <c r="OYG80"/>
      <c r="OYH80"/>
      <c r="OYI80"/>
      <c r="OYJ80"/>
      <c r="OYK80"/>
      <c r="OYL80"/>
      <c r="OYM80"/>
      <c r="OYN80"/>
      <c r="OYO80"/>
      <c r="OYP80"/>
      <c r="OYQ80"/>
      <c r="OYR80"/>
      <c r="OYS80"/>
      <c r="OYT80"/>
      <c r="OYU80"/>
      <c r="OYV80"/>
      <c r="OYW80"/>
      <c r="OYX80"/>
      <c r="OYY80"/>
      <c r="OYZ80"/>
      <c r="OZA80"/>
      <c r="OZB80"/>
      <c r="OZC80"/>
      <c r="OZD80"/>
      <c r="OZE80"/>
      <c r="OZF80"/>
      <c r="OZG80"/>
      <c r="OZH80"/>
      <c r="OZI80"/>
      <c r="OZJ80"/>
      <c r="OZK80"/>
      <c r="OZL80"/>
      <c r="OZM80"/>
      <c r="OZN80"/>
      <c r="OZO80"/>
      <c r="OZP80"/>
      <c r="OZQ80"/>
      <c r="OZR80"/>
      <c r="OZS80"/>
      <c r="OZT80"/>
      <c r="OZU80"/>
      <c r="OZV80"/>
      <c r="OZW80"/>
      <c r="OZX80"/>
      <c r="OZY80"/>
      <c r="OZZ80"/>
      <c r="PAA80"/>
      <c r="PAB80"/>
      <c r="PAC80"/>
      <c r="PAD80"/>
      <c r="PAE80"/>
      <c r="PAF80"/>
      <c r="PAG80"/>
      <c r="PAH80"/>
      <c r="PAI80"/>
      <c r="PAJ80"/>
      <c r="PAK80"/>
      <c r="PAL80"/>
      <c r="PAM80"/>
      <c r="PAN80"/>
      <c r="PAO80"/>
      <c r="PAP80"/>
      <c r="PAQ80"/>
      <c r="PAR80"/>
      <c r="PAS80"/>
      <c r="PAT80"/>
      <c r="PAU80"/>
      <c r="PAV80"/>
      <c r="PAW80"/>
      <c r="PAX80"/>
      <c r="PAY80"/>
      <c r="PAZ80"/>
      <c r="PBA80"/>
      <c r="PBB80"/>
      <c r="PBC80"/>
      <c r="PBD80"/>
      <c r="PBE80"/>
      <c r="PBF80"/>
      <c r="PBG80"/>
      <c r="PBH80"/>
      <c r="PBI80"/>
      <c r="PBJ80"/>
      <c r="PBK80"/>
      <c r="PBL80"/>
      <c r="PBM80"/>
      <c r="PBN80"/>
      <c r="PBO80"/>
      <c r="PBP80"/>
      <c r="PBQ80"/>
      <c r="PBR80"/>
      <c r="PBS80"/>
      <c r="PBT80"/>
      <c r="PBU80"/>
      <c r="PBV80"/>
      <c r="PBW80"/>
      <c r="PBX80"/>
      <c r="PBY80"/>
      <c r="PBZ80"/>
      <c r="PCA80"/>
      <c r="PCB80"/>
      <c r="PCC80"/>
      <c r="PCD80"/>
      <c r="PCE80"/>
      <c r="PCF80"/>
      <c r="PCG80"/>
      <c r="PCH80"/>
      <c r="PCI80"/>
      <c r="PCJ80"/>
      <c r="PCK80"/>
      <c r="PCL80"/>
      <c r="PCM80"/>
      <c r="PCN80"/>
      <c r="PCO80"/>
      <c r="PCP80"/>
      <c r="PCQ80"/>
      <c r="PCR80"/>
      <c r="PCS80"/>
      <c r="PCT80"/>
      <c r="PCU80"/>
      <c r="PCV80"/>
      <c r="PCW80"/>
      <c r="PCX80"/>
      <c r="PCY80"/>
      <c r="PCZ80"/>
      <c r="PDA80"/>
      <c r="PDB80"/>
      <c r="PDC80"/>
      <c r="PDD80"/>
      <c r="PDE80"/>
      <c r="PDF80"/>
      <c r="PDG80"/>
      <c r="PDH80"/>
      <c r="PDI80"/>
      <c r="PDJ80"/>
      <c r="PDK80"/>
      <c r="PDL80"/>
      <c r="PDM80"/>
      <c r="PDN80"/>
      <c r="PDO80"/>
      <c r="PDP80"/>
      <c r="PDQ80"/>
      <c r="PDR80"/>
      <c r="PDS80"/>
      <c r="PDT80"/>
      <c r="PDU80"/>
      <c r="PDV80"/>
      <c r="PDW80"/>
      <c r="PDX80"/>
      <c r="PDY80"/>
      <c r="PDZ80"/>
      <c r="PEA80"/>
      <c r="PEB80"/>
      <c r="PEC80"/>
      <c r="PED80"/>
      <c r="PEE80"/>
      <c r="PEF80"/>
      <c r="PEG80"/>
      <c r="PEH80"/>
      <c r="PEI80"/>
      <c r="PEJ80"/>
      <c r="PEK80"/>
      <c r="PEL80"/>
      <c r="PEM80"/>
      <c r="PEN80"/>
      <c r="PEO80"/>
      <c r="PEP80"/>
      <c r="PEQ80"/>
      <c r="PER80"/>
      <c r="PES80"/>
      <c r="PET80"/>
      <c r="PEU80"/>
      <c r="PEV80"/>
      <c r="PEW80"/>
      <c r="PEX80"/>
      <c r="PEY80"/>
      <c r="PEZ80"/>
      <c r="PFA80"/>
      <c r="PFB80"/>
      <c r="PFC80"/>
      <c r="PFD80"/>
      <c r="PFE80"/>
      <c r="PFF80"/>
      <c r="PFG80"/>
      <c r="PFH80"/>
      <c r="PFI80"/>
      <c r="PFJ80"/>
      <c r="PFK80"/>
      <c r="PFL80"/>
      <c r="PFM80"/>
      <c r="PFN80"/>
      <c r="PFO80"/>
      <c r="PFP80"/>
      <c r="PFQ80"/>
      <c r="PFR80"/>
      <c r="PFS80"/>
      <c r="PFT80"/>
      <c r="PFU80"/>
      <c r="PFV80"/>
      <c r="PFW80"/>
      <c r="PFX80"/>
      <c r="PFY80"/>
      <c r="PFZ80"/>
      <c r="PGA80"/>
      <c r="PGB80"/>
      <c r="PGC80"/>
      <c r="PGD80"/>
      <c r="PGE80"/>
      <c r="PGF80"/>
      <c r="PGG80"/>
      <c r="PGH80"/>
      <c r="PGI80"/>
      <c r="PGJ80"/>
      <c r="PGK80"/>
      <c r="PGL80"/>
      <c r="PGM80"/>
      <c r="PGN80"/>
      <c r="PGO80"/>
      <c r="PGP80"/>
      <c r="PGQ80"/>
      <c r="PGR80"/>
      <c r="PGS80"/>
      <c r="PGT80"/>
      <c r="PGU80"/>
      <c r="PGV80"/>
      <c r="PGW80"/>
      <c r="PGX80"/>
      <c r="PGY80"/>
      <c r="PGZ80"/>
      <c r="PHA80"/>
      <c r="PHB80"/>
      <c r="PHC80"/>
      <c r="PHD80"/>
      <c r="PHE80"/>
      <c r="PHF80"/>
      <c r="PHG80"/>
      <c r="PHH80"/>
      <c r="PHI80"/>
      <c r="PHJ80"/>
      <c r="PHK80"/>
      <c r="PHL80"/>
      <c r="PHM80"/>
      <c r="PHN80"/>
      <c r="PHO80"/>
      <c r="PHP80"/>
      <c r="PHQ80"/>
      <c r="PHR80"/>
      <c r="PHS80"/>
      <c r="PHT80"/>
      <c r="PHU80"/>
      <c r="PHV80"/>
      <c r="PHW80"/>
      <c r="PHX80"/>
      <c r="PHY80"/>
      <c r="PHZ80"/>
      <c r="PIA80"/>
      <c r="PIB80"/>
      <c r="PIC80"/>
      <c r="PID80"/>
      <c r="PIE80"/>
      <c r="PIF80"/>
      <c r="PIG80"/>
      <c r="PIH80"/>
      <c r="PII80"/>
      <c r="PIJ80"/>
      <c r="PIK80"/>
      <c r="PIL80"/>
      <c r="PIM80"/>
      <c r="PIN80"/>
      <c r="PIO80"/>
      <c r="PIP80"/>
      <c r="PIQ80"/>
      <c r="PIR80"/>
      <c r="PIS80"/>
      <c r="PIT80"/>
      <c r="PIU80"/>
      <c r="PIV80"/>
      <c r="PIW80"/>
      <c r="PIX80"/>
      <c r="PIY80"/>
      <c r="PIZ80"/>
      <c r="PJA80"/>
      <c r="PJB80"/>
      <c r="PJC80"/>
      <c r="PJD80"/>
      <c r="PJE80"/>
      <c r="PJF80"/>
      <c r="PJG80"/>
      <c r="PJH80"/>
      <c r="PJI80"/>
      <c r="PJJ80"/>
      <c r="PJK80"/>
      <c r="PJL80"/>
      <c r="PJM80"/>
      <c r="PJN80"/>
      <c r="PJO80"/>
      <c r="PJP80"/>
      <c r="PJQ80"/>
      <c r="PJR80"/>
      <c r="PJS80"/>
      <c r="PJT80"/>
      <c r="PJU80"/>
      <c r="PJV80"/>
      <c r="PJW80"/>
      <c r="PJX80"/>
      <c r="PJY80"/>
      <c r="PJZ80"/>
      <c r="PKA80"/>
      <c r="PKB80"/>
      <c r="PKC80"/>
      <c r="PKD80"/>
      <c r="PKE80"/>
      <c r="PKF80"/>
      <c r="PKG80"/>
      <c r="PKH80"/>
      <c r="PKI80"/>
      <c r="PKJ80"/>
      <c r="PKK80"/>
      <c r="PKL80"/>
      <c r="PKM80"/>
      <c r="PKN80"/>
      <c r="PKO80"/>
      <c r="PKP80"/>
      <c r="PKQ80"/>
      <c r="PKR80"/>
      <c r="PKS80"/>
      <c r="PKT80"/>
      <c r="PKU80"/>
      <c r="PKV80"/>
      <c r="PKW80"/>
      <c r="PKX80"/>
      <c r="PKY80"/>
      <c r="PKZ80"/>
      <c r="PLA80"/>
      <c r="PLB80"/>
      <c r="PLC80"/>
      <c r="PLD80"/>
      <c r="PLE80"/>
      <c r="PLF80"/>
      <c r="PLG80"/>
      <c r="PLH80"/>
      <c r="PLI80"/>
      <c r="PLJ80"/>
      <c r="PLK80"/>
      <c r="PLL80"/>
      <c r="PLM80"/>
      <c r="PLN80"/>
      <c r="PLO80"/>
      <c r="PLP80"/>
      <c r="PLQ80"/>
      <c r="PLR80"/>
      <c r="PLS80"/>
      <c r="PLT80"/>
      <c r="PLU80"/>
      <c r="PLV80"/>
      <c r="PLW80"/>
      <c r="PLX80"/>
      <c r="PLY80"/>
      <c r="PLZ80"/>
      <c r="PMA80"/>
      <c r="PMB80"/>
      <c r="PMC80"/>
      <c r="PMD80"/>
      <c r="PME80"/>
      <c r="PMF80"/>
      <c r="PMG80"/>
      <c r="PMH80"/>
      <c r="PMI80"/>
      <c r="PMJ80"/>
      <c r="PMK80"/>
      <c r="PML80"/>
      <c r="PMM80"/>
      <c r="PMN80"/>
      <c r="PMO80"/>
      <c r="PMP80"/>
      <c r="PMQ80"/>
      <c r="PMR80"/>
      <c r="PMS80"/>
      <c r="PMT80"/>
      <c r="PMU80"/>
      <c r="PMV80"/>
      <c r="PMW80"/>
      <c r="PMX80"/>
      <c r="PMY80"/>
      <c r="PMZ80"/>
      <c r="PNA80"/>
      <c r="PNB80"/>
      <c r="PNC80"/>
      <c r="PND80"/>
      <c r="PNE80"/>
      <c r="PNF80"/>
      <c r="PNG80"/>
      <c r="PNH80"/>
      <c r="PNI80"/>
      <c r="PNJ80"/>
      <c r="PNK80"/>
      <c r="PNL80"/>
      <c r="PNM80"/>
      <c r="PNN80"/>
      <c r="PNO80"/>
      <c r="PNP80"/>
      <c r="PNQ80"/>
      <c r="PNR80"/>
      <c r="PNS80"/>
      <c r="PNT80"/>
      <c r="PNU80"/>
      <c r="PNV80"/>
      <c r="PNW80"/>
      <c r="PNX80"/>
      <c r="PNY80"/>
      <c r="PNZ80"/>
      <c r="POA80"/>
      <c r="POB80"/>
      <c r="POC80"/>
      <c r="POD80"/>
      <c r="POE80"/>
      <c r="POF80"/>
      <c r="POG80"/>
      <c r="POH80"/>
      <c r="POI80"/>
      <c r="POJ80"/>
      <c r="POK80"/>
      <c r="POL80"/>
      <c r="POM80"/>
      <c r="PON80"/>
      <c r="POO80"/>
      <c r="POP80"/>
      <c r="POQ80"/>
      <c r="POR80"/>
      <c r="POS80"/>
      <c r="POT80"/>
      <c r="POU80"/>
      <c r="POV80"/>
      <c r="POW80"/>
      <c r="POX80"/>
      <c r="POY80"/>
      <c r="POZ80"/>
      <c r="PPA80"/>
      <c r="PPB80"/>
      <c r="PPC80"/>
      <c r="PPD80"/>
      <c r="PPE80"/>
      <c r="PPF80"/>
      <c r="PPG80"/>
      <c r="PPH80"/>
      <c r="PPI80"/>
      <c r="PPJ80"/>
      <c r="PPK80"/>
      <c r="PPL80"/>
      <c r="PPM80"/>
      <c r="PPN80"/>
      <c r="PPO80"/>
      <c r="PPP80"/>
      <c r="PPQ80"/>
      <c r="PPR80"/>
      <c r="PPS80"/>
      <c r="PPT80"/>
      <c r="PPU80"/>
      <c r="PPV80"/>
      <c r="PPW80"/>
      <c r="PPX80"/>
      <c r="PPY80"/>
      <c r="PPZ80"/>
      <c r="PQA80"/>
      <c r="PQB80"/>
      <c r="PQC80"/>
      <c r="PQD80"/>
      <c r="PQE80"/>
      <c r="PQF80"/>
      <c r="PQG80"/>
      <c r="PQH80"/>
      <c r="PQI80"/>
      <c r="PQJ80"/>
      <c r="PQK80"/>
      <c r="PQL80"/>
      <c r="PQM80"/>
      <c r="PQN80"/>
      <c r="PQO80"/>
      <c r="PQP80"/>
      <c r="PQQ80"/>
      <c r="PQR80"/>
      <c r="PQS80"/>
      <c r="PQT80"/>
      <c r="PQU80"/>
      <c r="PQV80"/>
      <c r="PQW80"/>
      <c r="PQX80"/>
      <c r="PQY80"/>
      <c r="PQZ80"/>
      <c r="PRA80"/>
      <c r="PRB80"/>
      <c r="PRC80"/>
      <c r="PRD80"/>
      <c r="PRE80"/>
      <c r="PRF80"/>
      <c r="PRG80"/>
      <c r="PRH80"/>
      <c r="PRI80"/>
      <c r="PRJ80"/>
      <c r="PRK80"/>
      <c r="PRL80"/>
      <c r="PRM80"/>
      <c r="PRN80"/>
      <c r="PRO80"/>
      <c r="PRP80"/>
      <c r="PRQ80"/>
      <c r="PRR80"/>
      <c r="PRS80"/>
      <c r="PRT80"/>
      <c r="PRU80"/>
      <c r="PRV80"/>
      <c r="PRW80"/>
      <c r="PRX80"/>
      <c r="PRY80"/>
      <c r="PRZ80"/>
      <c r="PSA80"/>
      <c r="PSB80"/>
      <c r="PSC80"/>
      <c r="PSD80"/>
      <c r="PSE80"/>
      <c r="PSF80"/>
      <c r="PSG80"/>
      <c r="PSH80"/>
      <c r="PSI80"/>
      <c r="PSJ80"/>
      <c r="PSK80"/>
      <c r="PSL80"/>
      <c r="PSM80"/>
      <c r="PSN80"/>
      <c r="PSO80"/>
      <c r="PSP80"/>
      <c r="PSQ80"/>
      <c r="PSR80"/>
      <c r="PSS80"/>
      <c r="PST80"/>
      <c r="PSU80"/>
      <c r="PSV80"/>
      <c r="PSW80"/>
      <c r="PSX80"/>
      <c r="PSY80"/>
      <c r="PSZ80"/>
      <c r="PTA80"/>
      <c r="PTB80"/>
      <c r="PTC80"/>
      <c r="PTD80"/>
      <c r="PTE80"/>
      <c r="PTF80"/>
      <c r="PTG80"/>
      <c r="PTH80"/>
      <c r="PTI80"/>
      <c r="PTJ80"/>
      <c r="PTK80"/>
      <c r="PTL80"/>
      <c r="PTM80"/>
      <c r="PTN80"/>
      <c r="PTO80"/>
      <c r="PTP80"/>
      <c r="PTQ80"/>
      <c r="PTR80"/>
      <c r="PTS80"/>
      <c r="PTT80"/>
      <c r="PTU80"/>
      <c r="PTV80"/>
      <c r="PTW80"/>
      <c r="PTX80"/>
      <c r="PTY80"/>
      <c r="PTZ80"/>
      <c r="PUA80"/>
      <c r="PUB80"/>
      <c r="PUC80"/>
      <c r="PUD80"/>
      <c r="PUE80"/>
      <c r="PUF80"/>
      <c r="PUG80"/>
      <c r="PUH80"/>
      <c r="PUI80"/>
      <c r="PUJ80"/>
      <c r="PUK80"/>
      <c r="PUL80"/>
      <c r="PUM80"/>
      <c r="PUN80"/>
      <c r="PUO80"/>
      <c r="PUP80"/>
      <c r="PUQ80"/>
      <c r="PUR80"/>
      <c r="PUS80"/>
      <c r="PUT80"/>
      <c r="PUU80"/>
      <c r="PUV80"/>
      <c r="PUW80"/>
      <c r="PUX80"/>
      <c r="PUY80"/>
      <c r="PUZ80"/>
      <c r="PVA80"/>
      <c r="PVB80"/>
      <c r="PVC80"/>
      <c r="PVD80"/>
      <c r="PVE80"/>
      <c r="PVF80"/>
      <c r="PVG80"/>
      <c r="PVH80"/>
      <c r="PVI80"/>
      <c r="PVJ80"/>
      <c r="PVK80"/>
      <c r="PVL80"/>
      <c r="PVM80"/>
      <c r="PVN80"/>
      <c r="PVO80"/>
      <c r="PVP80"/>
      <c r="PVQ80"/>
      <c r="PVR80"/>
      <c r="PVS80"/>
      <c r="PVT80"/>
      <c r="PVU80"/>
      <c r="PVV80"/>
      <c r="PVW80"/>
      <c r="PVX80"/>
      <c r="PVY80"/>
      <c r="PVZ80"/>
      <c r="PWA80"/>
      <c r="PWB80"/>
      <c r="PWC80"/>
      <c r="PWD80"/>
      <c r="PWE80"/>
      <c r="PWF80"/>
      <c r="PWG80"/>
      <c r="PWH80"/>
      <c r="PWI80"/>
      <c r="PWJ80"/>
      <c r="PWK80"/>
      <c r="PWL80"/>
      <c r="PWM80"/>
      <c r="PWN80"/>
      <c r="PWO80"/>
      <c r="PWP80"/>
      <c r="PWQ80"/>
      <c r="PWR80"/>
      <c r="PWS80"/>
      <c r="PWT80"/>
      <c r="PWU80"/>
      <c r="PWV80"/>
      <c r="PWW80"/>
      <c r="PWX80"/>
      <c r="PWY80"/>
      <c r="PWZ80"/>
      <c r="PXA80"/>
      <c r="PXB80"/>
      <c r="PXC80"/>
      <c r="PXD80"/>
      <c r="PXE80"/>
      <c r="PXF80"/>
      <c r="PXG80"/>
      <c r="PXH80"/>
      <c r="PXI80"/>
      <c r="PXJ80"/>
      <c r="PXK80"/>
      <c r="PXL80"/>
      <c r="PXM80"/>
      <c r="PXN80"/>
      <c r="PXO80"/>
      <c r="PXP80"/>
      <c r="PXQ80"/>
      <c r="PXR80"/>
      <c r="PXS80"/>
      <c r="PXT80"/>
      <c r="PXU80"/>
      <c r="PXV80"/>
      <c r="PXW80"/>
      <c r="PXX80"/>
      <c r="PXY80"/>
      <c r="PXZ80"/>
      <c r="PYA80"/>
      <c r="PYB80"/>
      <c r="PYC80"/>
      <c r="PYD80"/>
      <c r="PYE80"/>
      <c r="PYF80"/>
      <c r="PYG80"/>
      <c r="PYH80"/>
      <c r="PYI80"/>
      <c r="PYJ80"/>
      <c r="PYK80"/>
      <c r="PYL80"/>
      <c r="PYM80"/>
      <c r="PYN80"/>
      <c r="PYO80"/>
      <c r="PYP80"/>
      <c r="PYQ80"/>
      <c r="PYR80"/>
      <c r="PYS80"/>
      <c r="PYT80"/>
      <c r="PYU80"/>
      <c r="PYV80"/>
      <c r="PYW80"/>
      <c r="PYX80"/>
      <c r="PYY80"/>
      <c r="PYZ80"/>
      <c r="PZA80"/>
      <c r="PZB80"/>
      <c r="PZC80"/>
      <c r="PZD80"/>
      <c r="PZE80"/>
      <c r="PZF80"/>
      <c r="PZG80"/>
      <c r="PZH80"/>
      <c r="PZI80"/>
      <c r="PZJ80"/>
      <c r="PZK80"/>
      <c r="PZL80"/>
      <c r="PZM80"/>
      <c r="PZN80"/>
      <c r="PZO80"/>
      <c r="PZP80"/>
      <c r="PZQ80"/>
      <c r="PZR80"/>
      <c r="PZS80"/>
      <c r="PZT80"/>
      <c r="PZU80"/>
      <c r="PZV80"/>
      <c r="PZW80"/>
      <c r="PZX80"/>
      <c r="PZY80"/>
      <c r="PZZ80"/>
      <c r="QAA80"/>
      <c r="QAB80"/>
      <c r="QAC80"/>
      <c r="QAD80"/>
      <c r="QAE80"/>
      <c r="QAF80"/>
      <c r="QAG80"/>
      <c r="QAH80"/>
      <c r="QAI80"/>
      <c r="QAJ80"/>
      <c r="QAK80"/>
      <c r="QAL80"/>
      <c r="QAM80"/>
      <c r="QAN80"/>
      <c r="QAO80"/>
      <c r="QAP80"/>
      <c r="QAQ80"/>
      <c r="QAR80"/>
      <c r="QAS80"/>
      <c r="QAT80"/>
      <c r="QAU80"/>
      <c r="QAV80"/>
      <c r="QAW80"/>
      <c r="QAX80"/>
      <c r="QAY80"/>
      <c r="QAZ80"/>
      <c r="QBA80"/>
      <c r="QBB80"/>
      <c r="QBC80"/>
      <c r="QBD80"/>
      <c r="QBE80"/>
      <c r="QBF80"/>
      <c r="QBG80"/>
      <c r="QBH80"/>
      <c r="QBI80"/>
      <c r="QBJ80"/>
      <c r="QBK80"/>
      <c r="QBL80"/>
      <c r="QBM80"/>
      <c r="QBN80"/>
      <c r="QBO80"/>
      <c r="QBP80"/>
      <c r="QBQ80"/>
      <c r="QBR80"/>
      <c r="QBS80"/>
      <c r="QBT80"/>
      <c r="QBU80"/>
      <c r="QBV80"/>
      <c r="QBW80"/>
      <c r="QBX80"/>
      <c r="QBY80"/>
      <c r="QBZ80"/>
      <c r="QCA80"/>
      <c r="QCB80"/>
      <c r="QCC80"/>
      <c r="QCD80"/>
      <c r="QCE80"/>
      <c r="QCF80"/>
      <c r="QCG80"/>
      <c r="QCH80"/>
      <c r="QCI80"/>
      <c r="QCJ80"/>
      <c r="QCK80"/>
      <c r="QCL80"/>
      <c r="QCM80"/>
      <c r="QCN80"/>
      <c r="QCO80"/>
      <c r="QCP80"/>
      <c r="QCQ80"/>
      <c r="QCR80"/>
      <c r="QCS80"/>
      <c r="QCT80"/>
      <c r="QCU80"/>
      <c r="QCV80"/>
      <c r="QCW80"/>
      <c r="QCX80"/>
      <c r="QCY80"/>
      <c r="QCZ80"/>
      <c r="QDA80"/>
      <c r="QDB80"/>
      <c r="QDC80"/>
      <c r="QDD80"/>
      <c r="QDE80"/>
      <c r="QDF80"/>
      <c r="QDG80"/>
      <c r="QDH80"/>
      <c r="QDI80"/>
      <c r="QDJ80"/>
      <c r="QDK80"/>
      <c r="QDL80"/>
      <c r="QDM80"/>
      <c r="QDN80"/>
      <c r="QDO80"/>
      <c r="QDP80"/>
      <c r="QDQ80"/>
      <c r="QDR80"/>
      <c r="QDS80"/>
      <c r="QDT80"/>
      <c r="QDU80"/>
      <c r="QDV80"/>
      <c r="QDW80"/>
      <c r="QDX80"/>
      <c r="QDY80"/>
      <c r="QDZ80"/>
      <c r="QEA80"/>
      <c r="QEB80"/>
      <c r="QEC80"/>
      <c r="QED80"/>
      <c r="QEE80"/>
      <c r="QEF80"/>
      <c r="QEG80"/>
      <c r="QEH80"/>
      <c r="QEI80"/>
      <c r="QEJ80"/>
      <c r="QEK80"/>
      <c r="QEL80"/>
      <c r="QEM80"/>
      <c r="QEN80"/>
      <c r="QEO80"/>
      <c r="QEP80"/>
      <c r="QEQ80"/>
      <c r="QER80"/>
      <c r="QES80"/>
      <c r="QET80"/>
      <c r="QEU80"/>
      <c r="QEV80"/>
      <c r="QEW80"/>
      <c r="QEX80"/>
      <c r="QEY80"/>
      <c r="QEZ80"/>
      <c r="QFA80"/>
      <c r="QFB80"/>
      <c r="QFC80"/>
      <c r="QFD80"/>
      <c r="QFE80"/>
      <c r="QFF80"/>
      <c r="QFG80"/>
      <c r="QFH80"/>
      <c r="QFI80"/>
      <c r="QFJ80"/>
      <c r="QFK80"/>
      <c r="QFL80"/>
      <c r="QFM80"/>
      <c r="QFN80"/>
      <c r="QFO80"/>
      <c r="QFP80"/>
      <c r="QFQ80"/>
      <c r="QFR80"/>
      <c r="QFS80"/>
      <c r="QFT80"/>
      <c r="QFU80"/>
      <c r="QFV80"/>
      <c r="QFW80"/>
      <c r="QFX80"/>
      <c r="QFY80"/>
      <c r="QFZ80"/>
      <c r="QGA80"/>
      <c r="QGB80"/>
      <c r="QGC80"/>
      <c r="QGD80"/>
      <c r="QGE80"/>
      <c r="QGF80"/>
      <c r="QGG80"/>
      <c r="QGH80"/>
      <c r="QGI80"/>
      <c r="QGJ80"/>
      <c r="QGK80"/>
      <c r="QGL80"/>
      <c r="QGM80"/>
      <c r="QGN80"/>
      <c r="QGO80"/>
      <c r="QGP80"/>
      <c r="QGQ80"/>
      <c r="QGR80"/>
      <c r="QGS80"/>
      <c r="QGT80"/>
      <c r="QGU80"/>
      <c r="QGV80"/>
      <c r="QGW80"/>
      <c r="QGX80"/>
      <c r="QGY80"/>
      <c r="QGZ80"/>
      <c r="QHA80"/>
      <c r="QHB80"/>
      <c r="QHC80"/>
      <c r="QHD80"/>
      <c r="QHE80"/>
      <c r="QHF80"/>
      <c r="QHG80"/>
      <c r="QHH80"/>
      <c r="QHI80"/>
      <c r="QHJ80"/>
      <c r="QHK80"/>
      <c r="QHL80"/>
      <c r="QHM80"/>
      <c r="QHN80"/>
      <c r="QHO80"/>
      <c r="QHP80"/>
      <c r="QHQ80"/>
      <c r="QHR80"/>
      <c r="QHS80"/>
      <c r="QHT80"/>
      <c r="QHU80"/>
      <c r="QHV80"/>
      <c r="QHW80"/>
      <c r="QHX80"/>
      <c r="QHY80"/>
      <c r="QHZ80"/>
      <c r="QIA80"/>
      <c r="QIB80"/>
      <c r="QIC80"/>
      <c r="QID80"/>
      <c r="QIE80"/>
      <c r="QIF80"/>
      <c r="QIG80"/>
      <c r="QIH80"/>
      <c r="QII80"/>
      <c r="QIJ80"/>
      <c r="QIK80"/>
      <c r="QIL80"/>
      <c r="QIM80"/>
      <c r="QIN80"/>
      <c r="QIO80"/>
      <c r="QIP80"/>
      <c r="QIQ80"/>
      <c r="QIR80"/>
      <c r="QIS80"/>
      <c r="QIT80"/>
      <c r="QIU80"/>
      <c r="QIV80"/>
      <c r="QIW80"/>
      <c r="QIX80"/>
      <c r="QIY80"/>
      <c r="QIZ80"/>
      <c r="QJA80"/>
      <c r="QJB80"/>
      <c r="QJC80"/>
      <c r="QJD80"/>
      <c r="QJE80"/>
      <c r="QJF80"/>
      <c r="QJG80"/>
      <c r="QJH80"/>
      <c r="QJI80"/>
      <c r="QJJ80"/>
      <c r="QJK80"/>
      <c r="QJL80"/>
      <c r="QJM80"/>
      <c r="QJN80"/>
      <c r="QJO80"/>
      <c r="QJP80"/>
      <c r="QJQ80"/>
      <c r="QJR80"/>
      <c r="QJS80"/>
      <c r="QJT80"/>
      <c r="QJU80"/>
      <c r="QJV80"/>
      <c r="QJW80"/>
      <c r="QJX80"/>
      <c r="QJY80"/>
      <c r="QJZ80"/>
      <c r="QKA80"/>
      <c r="QKB80"/>
      <c r="QKC80"/>
      <c r="QKD80"/>
      <c r="QKE80"/>
      <c r="QKF80"/>
      <c r="QKG80"/>
      <c r="QKH80"/>
      <c r="QKI80"/>
      <c r="QKJ80"/>
      <c r="QKK80"/>
      <c r="QKL80"/>
      <c r="QKM80"/>
      <c r="QKN80"/>
      <c r="QKO80"/>
      <c r="QKP80"/>
      <c r="QKQ80"/>
      <c r="QKR80"/>
      <c r="QKS80"/>
      <c r="QKT80"/>
      <c r="QKU80"/>
      <c r="QKV80"/>
      <c r="QKW80"/>
      <c r="QKX80"/>
      <c r="QKY80"/>
      <c r="QKZ80"/>
      <c r="QLA80"/>
      <c r="QLB80"/>
      <c r="QLC80"/>
      <c r="QLD80"/>
      <c r="QLE80"/>
      <c r="QLF80"/>
      <c r="QLG80"/>
      <c r="QLH80"/>
      <c r="QLI80"/>
      <c r="QLJ80"/>
      <c r="QLK80"/>
      <c r="QLL80"/>
      <c r="QLM80"/>
      <c r="QLN80"/>
      <c r="QLO80"/>
      <c r="QLP80"/>
      <c r="QLQ80"/>
      <c r="QLR80"/>
      <c r="QLS80"/>
      <c r="QLT80"/>
      <c r="QLU80"/>
      <c r="QLV80"/>
      <c r="QLW80"/>
      <c r="QLX80"/>
      <c r="QLY80"/>
      <c r="QLZ80"/>
      <c r="QMA80"/>
      <c r="QMB80"/>
      <c r="QMC80"/>
      <c r="QMD80"/>
      <c r="QME80"/>
      <c r="QMF80"/>
      <c r="QMG80"/>
      <c r="QMH80"/>
      <c r="QMI80"/>
      <c r="QMJ80"/>
      <c r="QMK80"/>
      <c r="QML80"/>
      <c r="QMM80"/>
      <c r="QMN80"/>
      <c r="QMO80"/>
      <c r="QMP80"/>
      <c r="QMQ80"/>
      <c r="QMR80"/>
      <c r="QMS80"/>
      <c r="QMT80"/>
      <c r="QMU80"/>
      <c r="QMV80"/>
      <c r="QMW80"/>
      <c r="QMX80"/>
      <c r="QMY80"/>
      <c r="QMZ80"/>
      <c r="QNA80"/>
      <c r="QNB80"/>
      <c r="QNC80"/>
      <c r="QND80"/>
      <c r="QNE80"/>
      <c r="QNF80"/>
      <c r="QNG80"/>
      <c r="QNH80"/>
      <c r="QNI80"/>
      <c r="QNJ80"/>
      <c r="QNK80"/>
      <c r="QNL80"/>
      <c r="QNM80"/>
      <c r="QNN80"/>
      <c r="QNO80"/>
      <c r="QNP80"/>
      <c r="QNQ80"/>
      <c r="QNR80"/>
      <c r="QNS80"/>
      <c r="QNT80"/>
      <c r="QNU80"/>
      <c r="QNV80"/>
      <c r="QNW80"/>
      <c r="QNX80"/>
      <c r="QNY80"/>
      <c r="QNZ80"/>
      <c r="QOA80"/>
      <c r="QOB80"/>
      <c r="QOC80"/>
      <c r="QOD80"/>
      <c r="QOE80"/>
      <c r="QOF80"/>
      <c r="QOG80"/>
      <c r="QOH80"/>
      <c r="QOI80"/>
      <c r="QOJ80"/>
      <c r="QOK80"/>
      <c r="QOL80"/>
      <c r="QOM80"/>
      <c r="QON80"/>
      <c r="QOO80"/>
      <c r="QOP80"/>
      <c r="QOQ80"/>
      <c r="QOR80"/>
      <c r="QOS80"/>
      <c r="QOT80"/>
      <c r="QOU80"/>
      <c r="QOV80"/>
      <c r="QOW80"/>
      <c r="QOX80"/>
      <c r="QOY80"/>
      <c r="QOZ80"/>
      <c r="QPA80"/>
      <c r="QPB80"/>
      <c r="QPC80"/>
      <c r="QPD80"/>
      <c r="QPE80"/>
      <c r="QPF80"/>
      <c r="QPG80"/>
      <c r="QPH80"/>
      <c r="QPI80"/>
      <c r="QPJ80"/>
      <c r="QPK80"/>
      <c r="QPL80"/>
      <c r="QPM80"/>
      <c r="QPN80"/>
      <c r="QPO80"/>
      <c r="QPP80"/>
      <c r="QPQ80"/>
      <c r="QPR80"/>
      <c r="QPS80"/>
      <c r="QPT80"/>
      <c r="QPU80"/>
      <c r="QPV80"/>
      <c r="QPW80"/>
      <c r="QPX80"/>
      <c r="QPY80"/>
      <c r="QPZ80"/>
      <c r="QQA80"/>
      <c r="QQB80"/>
      <c r="QQC80"/>
      <c r="QQD80"/>
      <c r="QQE80"/>
      <c r="QQF80"/>
      <c r="QQG80"/>
      <c r="QQH80"/>
      <c r="QQI80"/>
      <c r="QQJ80"/>
      <c r="QQK80"/>
      <c r="QQL80"/>
      <c r="QQM80"/>
      <c r="QQN80"/>
      <c r="QQO80"/>
      <c r="QQP80"/>
      <c r="QQQ80"/>
      <c r="QQR80"/>
      <c r="QQS80"/>
      <c r="QQT80"/>
      <c r="QQU80"/>
      <c r="QQV80"/>
      <c r="QQW80"/>
      <c r="QQX80"/>
      <c r="QQY80"/>
      <c r="QQZ80"/>
      <c r="QRA80"/>
      <c r="QRB80"/>
      <c r="QRC80"/>
      <c r="QRD80"/>
      <c r="QRE80"/>
      <c r="QRF80"/>
      <c r="QRG80"/>
      <c r="QRH80"/>
      <c r="QRI80"/>
      <c r="QRJ80"/>
      <c r="QRK80"/>
      <c r="QRL80"/>
      <c r="QRM80"/>
      <c r="QRN80"/>
      <c r="QRO80"/>
      <c r="QRP80"/>
      <c r="QRQ80"/>
      <c r="QRR80"/>
      <c r="QRS80"/>
      <c r="QRT80"/>
      <c r="QRU80"/>
      <c r="QRV80"/>
      <c r="QRW80"/>
      <c r="QRX80"/>
      <c r="QRY80"/>
      <c r="QRZ80"/>
      <c r="QSA80"/>
      <c r="QSB80"/>
      <c r="QSC80"/>
      <c r="QSD80"/>
      <c r="QSE80"/>
      <c r="QSF80"/>
      <c r="QSG80"/>
      <c r="QSH80"/>
      <c r="QSI80"/>
      <c r="QSJ80"/>
      <c r="QSK80"/>
      <c r="QSL80"/>
      <c r="QSM80"/>
      <c r="QSN80"/>
      <c r="QSO80"/>
      <c r="QSP80"/>
      <c r="QSQ80"/>
      <c r="QSR80"/>
      <c r="QSS80"/>
      <c r="QST80"/>
      <c r="QSU80"/>
      <c r="QSV80"/>
      <c r="QSW80"/>
      <c r="QSX80"/>
      <c r="QSY80"/>
      <c r="QSZ80"/>
      <c r="QTA80"/>
      <c r="QTB80"/>
      <c r="QTC80"/>
      <c r="QTD80"/>
      <c r="QTE80"/>
      <c r="QTF80"/>
      <c r="QTG80"/>
      <c r="QTH80"/>
      <c r="QTI80"/>
      <c r="QTJ80"/>
      <c r="QTK80"/>
      <c r="QTL80"/>
      <c r="QTM80"/>
      <c r="QTN80"/>
      <c r="QTO80"/>
      <c r="QTP80"/>
      <c r="QTQ80"/>
      <c r="QTR80"/>
      <c r="QTS80"/>
      <c r="QTT80"/>
      <c r="QTU80"/>
      <c r="QTV80"/>
      <c r="QTW80"/>
      <c r="QTX80"/>
      <c r="QTY80"/>
      <c r="QTZ80"/>
      <c r="QUA80"/>
      <c r="QUB80"/>
      <c r="QUC80"/>
      <c r="QUD80"/>
      <c r="QUE80"/>
      <c r="QUF80"/>
      <c r="QUG80"/>
      <c r="QUH80"/>
      <c r="QUI80"/>
      <c r="QUJ80"/>
      <c r="QUK80"/>
      <c r="QUL80"/>
      <c r="QUM80"/>
      <c r="QUN80"/>
      <c r="QUO80"/>
      <c r="QUP80"/>
      <c r="QUQ80"/>
      <c r="QUR80"/>
      <c r="QUS80"/>
      <c r="QUT80"/>
      <c r="QUU80"/>
      <c r="QUV80"/>
      <c r="QUW80"/>
      <c r="QUX80"/>
      <c r="QUY80"/>
      <c r="QUZ80"/>
      <c r="QVA80"/>
      <c r="QVB80"/>
      <c r="QVC80"/>
      <c r="QVD80"/>
      <c r="QVE80"/>
      <c r="QVF80"/>
      <c r="QVG80"/>
      <c r="QVH80"/>
      <c r="QVI80"/>
      <c r="QVJ80"/>
      <c r="QVK80"/>
      <c r="QVL80"/>
      <c r="QVM80"/>
      <c r="QVN80"/>
      <c r="QVO80"/>
      <c r="QVP80"/>
      <c r="QVQ80"/>
      <c r="QVR80"/>
      <c r="QVS80"/>
      <c r="QVT80"/>
      <c r="QVU80"/>
      <c r="QVV80"/>
      <c r="QVW80"/>
      <c r="QVX80"/>
      <c r="QVY80"/>
      <c r="QVZ80"/>
      <c r="QWA80"/>
      <c r="QWB80"/>
      <c r="QWC80"/>
      <c r="QWD80"/>
      <c r="QWE80"/>
      <c r="QWF80"/>
      <c r="QWG80"/>
      <c r="QWH80"/>
      <c r="QWI80"/>
      <c r="QWJ80"/>
      <c r="QWK80"/>
      <c r="QWL80"/>
      <c r="QWM80"/>
      <c r="QWN80"/>
      <c r="QWO80"/>
      <c r="QWP80"/>
      <c r="QWQ80"/>
      <c r="QWR80"/>
      <c r="QWS80"/>
      <c r="QWT80"/>
      <c r="QWU80"/>
      <c r="QWV80"/>
      <c r="QWW80"/>
      <c r="QWX80"/>
      <c r="QWY80"/>
      <c r="QWZ80"/>
      <c r="QXA80"/>
      <c r="QXB80"/>
      <c r="QXC80"/>
      <c r="QXD80"/>
      <c r="QXE80"/>
      <c r="QXF80"/>
      <c r="QXG80"/>
      <c r="QXH80"/>
      <c r="QXI80"/>
      <c r="QXJ80"/>
      <c r="QXK80"/>
      <c r="QXL80"/>
      <c r="QXM80"/>
      <c r="QXN80"/>
      <c r="QXO80"/>
      <c r="QXP80"/>
      <c r="QXQ80"/>
      <c r="QXR80"/>
      <c r="QXS80"/>
      <c r="QXT80"/>
      <c r="QXU80"/>
      <c r="QXV80"/>
      <c r="QXW80"/>
      <c r="QXX80"/>
      <c r="QXY80"/>
      <c r="QXZ80"/>
      <c r="QYA80"/>
      <c r="QYB80"/>
      <c r="QYC80"/>
      <c r="QYD80"/>
      <c r="QYE80"/>
      <c r="QYF80"/>
      <c r="QYG80"/>
      <c r="QYH80"/>
      <c r="QYI80"/>
      <c r="QYJ80"/>
      <c r="QYK80"/>
      <c r="QYL80"/>
      <c r="QYM80"/>
      <c r="QYN80"/>
      <c r="QYO80"/>
      <c r="QYP80"/>
      <c r="QYQ80"/>
      <c r="QYR80"/>
      <c r="QYS80"/>
      <c r="QYT80"/>
      <c r="QYU80"/>
      <c r="QYV80"/>
      <c r="QYW80"/>
      <c r="QYX80"/>
      <c r="QYY80"/>
      <c r="QYZ80"/>
      <c r="QZA80"/>
      <c r="QZB80"/>
      <c r="QZC80"/>
      <c r="QZD80"/>
      <c r="QZE80"/>
      <c r="QZF80"/>
      <c r="QZG80"/>
      <c r="QZH80"/>
      <c r="QZI80"/>
      <c r="QZJ80"/>
      <c r="QZK80"/>
      <c r="QZL80"/>
      <c r="QZM80"/>
      <c r="QZN80"/>
      <c r="QZO80"/>
      <c r="QZP80"/>
      <c r="QZQ80"/>
      <c r="QZR80"/>
      <c r="QZS80"/>
      <c r="QZT80"/>
      <c r="QZU80"/>
      <c r="QZV80"/>
      <c r="QZW80"/>
      <c r="QZX80"/>
      <c r="QZY80"/>
      <c r="QZZ80"/>
      <c r="RAA80"/>
      <c r="RAB80"/>
      <c r="RAC80"/>
      <c r="RAD80"/>
      <c r="RAE80"/>
      <c r="RAF80"/>
      <c r="RAG80"/>
      <c r="RAH80"/>
      <c r="RAI80"/>
      <c r="RAJ80"/>
      <c r="RAK80"/>
      <c r="RAL80"/>
      <c r="RAM80"/>
      <c r="RAN80"/>
      <c r="RAO80"/>
      <c r="RAP80"/>
      <c r="RAQ80"/>
      <c r="RAR80"/>
      <c r="RAS80"/>
      <c r="RAT80"/>
      <c r="RAU80"/>
      <c r="RAV80"/>
      <c r="RAW80"/>
      <c r="RAX80"/>
      <c r="RAY80"/>
      <c r="RAZ80"/>
      <c r="RBA80"/>
      <c r="RBB80"/>
      <c r="RBC80"/>
      <c r="RBD80"/>
      <c r="RBE80"/>
      <c r="RBF80"/>
      <c r="RBG80"/>
      <c r="RBH80"/>
      <c r="RBI80"/>
      <c r="RBJ80"/>
      <c r="RBK80"/>
      <c r="RBL80"/>
      <c r="RBM80"/>
      <c r="RBN80"/>
      <c r="RBO80"/>
      <c r="RBP80"/>
      <c r="RBQ80"/>
      <c r="RBR80"/>
      <c r="RBS80"/>
      <c r="RBT80"/>
      <c r="RBU80"/>
      <c r="RBV80"/>
      <c r="RBW80"/>
      <c r="RBX80"/>
      <c r="RBY80"/>
      <c r="RBZ80"/>
      <c r="RCA80"/>
      <c r="RCB80"/>
      <c r="RCC80"/>
      <c r="RCD80"/>
      <c r="RCE80"/>
      <c r="RCF80"/>
      <c r="RCG80"/>
      <c r="RCH80"/>
      <c r="RCI80"/>
      <c r="RCJ80"/>
      <c r="RCK80"/>
      <c r="RCL80"/>
      <c r="RCM80"/>
      <c r="RCN80"/>
      <c r="RCO80"/>
      <c r="RCP80"/>
      <c r="RCQ80"/>
      <c r="RCR80"/>
      <c r="RCS80"/>
      <c r="RCT80"/>
      <c r="RCU80"/>
      <c r="RCV80"/>
      <c r="RCW80"/>
      <c r="RCX80"/>
      <c r="RCY80"/>
      <c r="RCZ80"/>
      <c r="RDA80"/>
      <c r="RDB80"/>
      <c r="RDC80"/>
      <c r="RDD80"/>
      <c r="RDE80"/>
      <c r="RDF80"/>
      <c r="RDG80"/>
      <c r="RDH80"/>
      <c r="RDI80"/>
      <c r="RDJ80"/>
      <c r="RDK80"/>
      <c r="RDL80"/>
      <c r="RDM80"/>
      <c r="RDN80"/>
      <c r="RDO80"/>
      <c r="RDP80"/>
      <c r="RDQ80"/>
      <c r="RDR80"/>
      <c r="RDS80"/>
      <c r="RDT80"/>
      <c r="RDU80"/>
      <c r="RDV80"/>
      <c r="RDW80"/>
      <c r="RDX80"/>
      <c r="RDY80"/>
      <c r="RDZ80"/>
      <c r="REA80"/>
      <c r="REB80"/>
      <c r="REC80"/>
      <c r="RED80"/>
      <c r="REE80"/>
      <c r="REF80"/>
      <c r="REG80"/>
      <c r="REH80"/>
      <c r="REI80"/>
      <c r="REJ80"/>
      <c r="REK80"/>
      <c r="REL80"/>
      <c r="REM80"/>
      <c r="REN80"/>
      <c r="REO80"/>
      <c r="REP80"/>
      <c r="REQ80"/>
      <c r="RER80"/>
      <c r="RES80"/>
      <c r="RET80"/>
      <c r="REU80"/>
      <c r="REV80"/>
      <c r="REW80"/>
      <c r="REX80"/>
      <c r="REY80"/>
      <c r="REZ80"/>
      <c r="RFA80"/>
      <c r="RFB80"/>
      <c r="RFC80"/>
      <c r="RFD80"/>
      <c r="RFE80"/>
      <c r="RFF80"/>
      <c r="RFG80"/>
      <c r="RFH80"/>
      <c r="RFI80"/>
      <c r="RFJ80"/>
      <c r="RFK80"/>
      <c r="RFL80"/>
      <c r="RFM80"/>
      <c r="RFN80"/>
      <c r="RFO80"/>
      <c r="RFP80"/>
      <c r="RFQ80"/>
      <c r="RFR80"/>
      <c r="RFS80"/>
      <c r="RFT80"/>
      <c r="RFU80"/>
      <c r="RFV80"/>
      <c r="RFW80"/>
      <c r="RFX80"/>
      <c r="RFY80"/>
      <c r="RFZ80"/>
      <c r="RGA80"/>
      <c r="RGB80"/>
      <c r="RGC80"/>
      <c r="RGD80"/>
      <c r="RGE80"/>
      <c r="RGF80"/>
      <c r="RGG80"/>
      <c r="RGH80"/>
      <c r="RGI80"/>
      <c r="RGJ80"/>
      <c r="RGK80"/>
      <c r="RGL80"/>
      <c r="RGM80"/>
      <c r="RGN80"/>
      <c r="RGO80"/>
      <c r="RGP80"/>
      <c r="RGQ80"/>
      <c r="RGR80"/>
      <c r="RGS80"/>
      <c r="RGT80"/>
      <c r="RGU80"/>
      <c r="RGV80"/>
      <c r="RGW80"/>
      <c r="RGX80"/>
      <c r="RGY80"/>
      <c r="RGZ80"/>
      <c r="RHA80"/>
      <c r="RHB80"/>
      <c r="RHC80"/>
      <c r="RHD80"/>
      <c r="RHE80"/>
      <c r="RHF80"/>
      <c r="RHG80"/>
      <c r="RHH80"/>
      <c r="RHI80"/>
      <c r="RHJ80"/>
      <c r="RHK80"/>
      <c r="RHL80"/>
      <c r="RHM80"/>
      <c r="RHN80"/>
      <c r="RHO80"/>
      <c r="RHP80"/>
      <c r="RHQ80"/>
      <c r="RHR80"/>
      <c r="RHS80"/>
      <c r="RHT80"/>
      <c r="RHU80"/>
      <c r="RHV80"/>
      <c r="RHW80"/>
      <c r="RHX80"/>
      <c r="RHY80"/>
      <c r="RHZ80"/>
      <c r="RIA80"/>
      <c r="RIB80"/>
      <c r="RIC80"/>
      <c r="RID80"/>
      <c r="RIE80"/>
      <c r="RIF80"/>
      <c r="RIG80"/>
      <c r="RIH80"/>
      <c r="RII80"/>
      <c r="RIJ80"/>
      <c r="RIK80"/>
      <c r="RIL80"/>
      <c r="RIM80"/>
      <c r="RIN80"/>
      <c r="RIO80"/>
      <c r="RIP80"/>
      <c r="RIQ80"/>
      <c r="RIR80"/>
      <c r="RIS80"/>
      <c r="RIT80"/>
      <c r="RIU80"/>
      <c r="RIV80"/>
      <c r="RIW80"/>
      <c r="RIX80"/>
      <c r="RIY80"/>
      <c r="RIZ80"/>
      <c r="RJA80"/>
      <c r="RJB80"/>
      <c r="RJC80"/>
      <c r="RJD80"/>
      <c r="RJE80"/>
      <c r="RJF80"/>
      <c r="RJG80"/>
      <c r="RJH80"/>
      <c r="RJI80"/>
      <c r="RJJ80"/>
      <c r="RJK80"/>
      <c r="RJL80"/>
      <c r="RJM80"/>
      <c r="RJN80"/>
      <c r="RJO80"/>
      <c r="RJP80"/>
      <c r="RJQ80"/>
      <c r="RJR80"/>
      <c r="RJS80"/>
      <c r="RJT80"/>
      <c r="RJU80"/>
      <c r="RJV80"/>
      <c r="RJW80"/>
      <c r="RJX80"/>
      <c r="RJY80"/>
      <c r="RJZ80"/>
      <c r="RKA80"/>
      <c r="RKB80"/>
      <c r="RKC80"/>
      <c r="RKD80"/>
      <c r="RKE80"/>
      <c r="RKF80"/>
      <c r="RKG80"/>
      <c r="RKH80"/>
      <c r="RKI80"/>
      <c r="RKJ80"/>
      <c r="RKK80"/>
      <c r="RKL80"/>
      <c r="RKM80"/>
      <c r="RKN80"/>
      <c r="RKO80"/>
      <c r="RKP80"/>
      <c r="RKQ80"/>
      <c r="RKR80"/>
      <c r="RKS80"/>
      <c r="RKT80"/>
      <c r="RKU80"/>
      <c r="RKV80"/>
      <c r="RKW80"/>
      <c r="RKX80"/>
      <c r="RKY80"/>
      <c r="RKZ80"/>
      <c r="RLA80"/>
      <c r="RLB80"/>
      <c r="RLC80"/>
      <c r="RLD80"/>
      <c r="RLE80"/>
      <c r="RLF80"/>
      <c r="RLG80"/>
      <c r="RLH80"/>
      <c r="RLI80"/>
      <c r="RLJ80"/>
      <c r="RLK80"/>
      <c r="RLL80"/>
      <c r="RLM80"/>
      <c r="RLN80"/>
      <c r="RLO80"/>
      <c r="RLP80"/>
      <c r="RLQ80"/>
      <c r="RLR80"/>
      <c r="RLS80"/>
      <c r="RLT80"/>
      <c r="RLU80"/>
      <c r="RLV80"/>
      <c r="RLW80"/>
      <c r="RLX80"/>
      <c r="RLY80"/>
      <c r="RLZ80"/>
      <c r="RMA80"/>
      <c r="RMB80"/>
      <c r="RMC80"/>
      <c r="RMD80"/>
      <c r="RME80"/>
      <c r="RMF80"/>
      <c r="RMG80"/>
      <c r="RMH80"/>
      <c r="RMI80"/>
      <c r="RMJ80"/>
      <c r="RMK80"/>
      <c r="RML80"/>
      <c r="RMM80"/>
      <c r="RMN80"/>
      <c r="RMO80"/>
      <c r="RMP80"/>
      <c r="RMQ80"/>
      <c r="RMR80"/>
      <c r="RMS80"/>
      <c r="RMT80"/>
      <c r="RMU80"/>
      <c r="RMV80"/>
      <c r="RMW80"/>
      <c r="RMX80"/>
      <c r="RMY80"/>
      <c r="RMZ80"/>
      <c r="RNA80"/>
      <c r="RNB80"/>
      <c r="RNC80"/>
      <c r="RND80"/>
      <c r="RNE80"/>
      <c r="RNF80"/>
      <c r="RNG80"/>
      <c r="RNH80"/>
      <c r="RNI80"/>
      <c r="RNJ80"/>
      <c r="RNK80"/>
      <c r="RNL80"/>
      <c r="RNM80"/>
      <c r="RNN80"/>
      <c r="RNO80"/>
      <c r="RNP80"/>
      <c r="RNQ80"/>
      <c r="RNR80"/>
      <c r="RNS80"/>
      <c r="RNT80"/>
      <c r="RNU80"/>
      <c r="RNV80"/>
      <c r="RNW80"/>
      <c r="RNX80"/>
      <c r="RNY80"/>
      <c r="RNZ80"/>
      <c r="ROA80"/>
      <c r="ROB80"/>
      <c r="ROC80"/>
      <c r="ROD80"/>
      <c r="ROE80"/>
      <c r="ROF80"/>
      <c r="ROG80"/>
      <c r="ROH80"/>
      <c r="ROI80"/>
      <c r="ROJ80"/>
      <c r="ROK80"/>
      <c r="ROL80"/>
      <c r="ROM80"/>
      <c r="RON80"/>
      <c r="ROO80"/>
      <c r="ROP80"/>
      <c r="ROQ80"/>
      <c r="ROR80"/>
      <c r="ROS80"/>
      <c r="ROT80"/>
      <c r="ROU80"/>
      <c r="ROV80"/>
      <c r="ROW80"/>
      <c r="ROX80"/>
      <c r="ROY80"/>
      <c r="ROZ80"/>
      <c r="RPA80"/>
      <c r="RPB80"/>
      <c r="RPC80"/>
      <c r="RPD80"/>
      <c r="RPE80"/>
      <c r="RPF80"/>
      <c r="RPG80"/>
      <c r="RPH80"/>
      <c r="RPI80"/>
      <c r="RPJ80"/>
      <c r="RPK80"/>
      <c r="RPL80"/>
      <c r="RPM80"/>
      <c r="RPN80"/>
      <c r="RPO80"/>
      <c r="RPP80"/>
      <c r="RPQ80"/>
      <c r="RPR80"/>
      <c r="RPS80"/>
      <c r="RPT80"/>
      <c r="RPU80"/>
      <c r="RPV80"/>
      <c r="RPW80"/>
      <c r="RPX80"/>
      <c r="RPY80"/>
      <c r="RPZ80"/>
      <c r="RQA80"/>
      <c r="RQB80"/>
      <c r="RQC80"/>
      <c r="RQD80"/>
      <c r="RQE80"/>
      <c r="RQF80"/>
      <c r="RQG80"/>
      <c r="RQH80"/>
      <c r="RQI80"/>
      <c r="RQJ80"/>
      <c r="RQK80"/>
      <c r="RQL80"/>
      <c r="RQM80"/>
      <c r="RQN80"/>
      <c r="RQO80"/>
      <c r="RQP80"/>
      <c r="RQQ80"/>
      <c r="RQR80"/>
      <c r="RQS80"/>
      <c r="RQT80"/>
      <c r="RQU80"/>
      <c r="RQV80"/>
      <c r="RQW80"/>
      <c r="RQX80"/>
      <c r="RQY80"/>
      <c r="RQZ80"/>
      <c r="RRA80"/>
      <c r="RRB80"/>
      <c r="RRC80"/>
      <c r="RRD80"/>
      <c r="RRE80"/>
      <c r="RRF80"/>
      <c r="RRG80"/>
      <c r="RRH80"/>
      <c r="RRI80"/>
      <c r="RRJ80"/>
      <c r="RRK80"/>
      <c r="RRL80"/>
      <c r="RRM80"/>
      <c r="RRN80"/>
      <c r="RRO80"/>
      <c r="RRP80"/>
      <c r="RRQ80"/>
      <c r="RRR80"/>
      <c r="RRS80"/>
      <c r="RRT80"/>
      <c r="RRU80"/>
      <c r="RRV80"/>
      <c r="RRW80"/>
      <c r="RRX80"/>
      <c r="RRY80"/>
      <c r="RRZ80"/>
      <c r="RSA80"/>
      <c r="RSB80"/>
      <c r="RSC80"/>
      <c r="RSD80"/>
      <c r="RSE80"/>
      <c r="RSF80"/>
      <c r="RSG80"/>
      <c r="RSH80"/>
      <c r="RSI80"/>
      <c r="RSJ80"/>
      <c r="RSK80"/>
      <c r="RSL80"/>
      <c r="RSM80"/>
      <c r="RSN80"/>
      <c r="RSO80"/>
      <c r="RSP80"/>
      <c r="RSQ80"/>
      <c r="RSR80"/>
      <c r="RSS80"/>
      <c r="RST80"/>
      <c r="RSU80"/>
      <c r="RSV80"/>
      <c r="RSW80"/>
      <c r="RSX80"/>
      <c r="RSY80"/>
      <c r="RSZ80"/>
      <c r="RTA80"/>
      <c r="RTB80"/>
      <c r="RTC80"/>
      <c r="RTD80"/>
      <c r="RTE80"/>
      <c r="RTF80"/>
      <c r="RTG80"/>
      <c r="RTH80"/>
      <c r="RTI80"/>
      <c r="RTJ80"/>
      <c r="RTK80"/>
      <c r="RTL80"/>
      <c r="RTM80"/>
      <c r="RTN80"/>
      <c r="RTO80"/>
      <c r="RTP80"/>
      <c r="RTQ80"/>
      <c r="RTR80"/>
      <c r="RTS80"/>
      <c r="RTT80"/>
      <c r="RTU80"/>
      <c r="RTV80"/>
      <c r="RTW80"/>
      <c r="RTX80"/>
      <c r="RTY80"/>
      <c r="RTZ80"/>
      <c r="RUA80"/>
      <c r="RUB80"/>
      <c r="RUC80"/>
      <c r="RUD80"/>
      <c r="RUE80"/>
      <c r="RUF80"/>
      <c r="RUG80"/>
      <c r="RUH80"/>
      <c r="RUI80"/>
      <c r="RUJ80"/>
      <c r="RUK80"/>
      <c r="RUL80"/>
      <c r="RUM80"/>
      <c r="RUN80"/>
      <c r="RUO80"/>
      <c r="RUP80"/>
      <c r="RUQ80"/>
      <c r="RUR80"/>
      <c r="RUS80"/>
      <c r="RUT80"/>
      <c r="RUU80"/>
      <c r="RUV80"/>
      <c r="RUW80"/>
      <c r="RUX80"/>
      <c r="RUY80"/>
      <c r="RUZ80"/>
      <c r="RVA80"/>
      <c r="RVB80"/>
      <c r="RVC80"/>
      <c r="RVD80"/>
      <c r="RVE80"/>
      <c r="RVF80"/>
      <c r="RVG80"/>
      <c r="RVH80"/>
      <c r="RVI80"/>
      <c r="RVJ80"/>
      <c r="RVK80"/>
      <c r="RVL80"/>
      <c r="RVM80"/>
      <c r="RVN80"/>
      <c r="RVO80"/>
      <c r="RVP80"/>
      <c r="RVQ80"/>
      <c r="RVR80"/>
      <c r="RVS80"/>
      <c r="RVT80"/>
      <c r="RVU80"/>
      <c r="RVV80"/>
      <c r="RVW80"/>
      <c r="RVX80"/>
      <c r="RVY80"/>
      <c r="RVZ80"/>
      <c r="RWA80"/>
      <c r="RWB80"/>
      <c r="RWC80"/>
      <c r="RWD80"/>
      <c r="RWE80"/>
      <c r="RWF80"/>
      <c r="RWG80"/>
      <c r="RWH80"/>
      <c r="RWI80"/>
      <c r="RWJ80"/>
      <c r="RWK80"/>
      <c r="RWL80"/>
      <c r="RWM80"/>
      <c r="RWN80"/>
      <c r="RWO80"/>
      <c r="RWP80"/>
      <c r="RWQ80"/>
      <c r="RWR80"/>
      <c r="RWS80"/>
      <c r="RWT80"/>
      <c r="RWU80"/>
      <c r="RWV80"/>
      <c r="RWW80"/>
      <c r="RWX80"/>
      <c r="RWY80"/>
      <c r="RWZ80"/>
      <c r="RXA80"/>
      <c r="RXB80"/>
      <c r="RXC80"/>
      <c r="RXD80"/>
      <c r="RXE80"/>
      <c r="RXF80"/>
      <c r="RXG80"/>
      <c r="RXH80"/>
      <c r="RXI80"/>
      <c r="RXJ80"/>
      <c r="RXK80"/>
      <c r="RXL80"/>
      <c r="RXM80"/>
      <c r="RXN80"/>
      <c r="RXO80"/>
      <c r="RXP80"/>
      <c r="RXQ80"/>
      <c r="RXR80"/>
      <c r="RXS80"/>
      <c r="RXT80"/>
      <c r="RXU80"/>
      <c r="RXV80"/>
      <c r="RXW80"/>
      <c r="RXX80"/>
      <c r="RXY80"/>
      <c r="RXZ80"/>
      <c r="RYA80"/>
      <c r="RYB80"/>
      <c r="RYC80"/>
      <c r="RYD80"/>
      <c r="RYE80"/>
      <c r="RYF80"/>
      <c r="RYG80"/>
      <c r="RYH80"/>
      <c r="RYI80"/>
      <c r="RYJ80"/>
      <c r="RYK80"/>
      <c r="RYL80"/>
      <c r="RYM80"/>
      <c r="RYN80"/>
      <c r="RYO80"/>
      <c r="RYP80"/>
      <c r="RYQ80"/>
      <c r="RYR80"/>
      <c r="RYS80"/>
      <c r="RYT80"/>
      <c r="RYU80"/>
      <c r="RYV80"/>
      <c r="RYW80"/>
      <c r="RYX80"/>
      <c r="RYY80"/>
      <c r="RYZ80"/>
      <c r="RZA80"/>
      <c r="RZB80"/>
      <c r="RZC80"/>
      <c r="RZD80"/>
      <c r="RZE80"/>
      <c r="RZF80"/>
      <c r="RZG80"/>
      <c r="RZH80"/>
      <c r="RZI80"/>
      <c r="RZJ80"/>
      <c r="RZK80"/>
      <c r="RZL80"/>
      <c r="RZM80"/>
      <c r="RZN80"/>
      <c r="RZO80"/>
      <c r="RZP80"/>
      <c r="RZQ80"/>
      <c r="RZR80"/>
      <c r="RZS80"/>
      <c r="RZT80"/>
      <c r="RZU80"/>
      <c r="RZV80"/>
      <c r="RZW80"/>
      <c r="RZX80"/>
      <c r="RZY80"/>
      <c r="RZZ80"/>
      <c r="SAA80"/>
      <c r="SAB80"/>
      <c r="SAC80"/>
      <c r="SAD80"/>
      <c r="SAE80"/>
      <c r="SAF80"/>
      <c r="SAG80"/>
      <c r="SAH80"/>
      <c r="SAI80"/>
      <c r="SAJ80"/>
      <c r="SAK80"/>
      <c r="SAL80"/>
      <c r="SAM80"/>
      <c r="SAN80"/>
      <c r="SAO80"/>
      <c r="SAP80"/>
      <c r="SAQ80"/>
      <c r="SAR80"/>
      <c r="SAS80"/>
      <c r="SAT80"/>
      <c r="SAU80"/>
      <c r="SAV80"/>
      <c r="SAW80"/>
      <c r="SAX80"/>
      <c r="SAY80"/>
      <c r="SAZ80"/>
      <c r="SBA80"/>
      <c r="SBB80"/>
      <c r="SBC80"/>
      <c r="SBD80"/>
      <c r="SBE80"/>
      <c r="SBF80"/>
      <c r="SBG80"/>
      <c r="SBH80"/>
      <c r="SBI80"/>
      <c r="SBJ80"/>
      <c r="SBK80"/>
      <c r="SBL80"/>
      <c r="SBM80"/>
      <c r="SBN80"/>
      <c r="SBO80"/>
      <c r="SBP80"/>
      <c r="SBQ80"/>
      <c r="SBR80"/>
      <c r="SBS80"/>
      <c r="SBT80"/>
      <c r="SBU80"/>
      <c r="SBV80"/>
      <c r="SBW80"/>
      <c r="SBX80"/>
      <c r="SBY80"/>
      <c r="SBZ80"/>
      <c r="SCA80"/>
      <c r="SCB80"/>
      <c r="SCC80"/>
      <c r="SCD80"/>
      <c r="SCE80"/>
      <c r="SCF80"/>
      <c r="SCG80"/>
      <c r="SCH80"/>
      <c r="SCI80"/>
      <c r="SCJ80"/>
      <c r="SCK80"/>
      <c r="SCL80"/>
      <c r="SCM80"/>
      <c r="SCN80"/>
      <c r="SCO80"/>
      <c r="SCP80"/>
      <c r="SCQ80"/>
      <c r="SCR80"/>
      <c r="SCS80"/>
      <c r="SCT80"/>
      <c r="SCU80"/>
      <c r="SCV80"/>
      <c r="SCW80"/>
      <c r="SCX80"/>
      <c r="SCY80"/>
      <c r="SCZ80"/>
      <c r="SDA80"/>
      <c r="SDB80"/>
      <c r="SDC80"/>
      <c r="SDD80"/>
      <c r="SDE80"/>
      <c r="SDF80"/>
      <c r="SDG80"/>
      <c r="SDH80"/>
      <c r="SDI80"/>
      <c r="SDJ80"/>
      <c r="SDK80"/>
      <c r="SDL80"/>
      <c r="SDM80"/>
      <c r="SDN80"/>
      <c r="SDO80"/>
      <c r="SDP80"/>
      <c r="SDQ80"/>
      <c r="SDR80"/>
      <c r="SDS80"/>
      <c r="SDT80"/>
      <c r="SDU80"/>
      <c r="SDV80"/>
      <c r="SDW80"/>
      <c r="SDX80"/>
      <c r="SDY80"/>
      <c r="SDZ80"/>
      <c r="SEA80"/>
      <c r="SEB80"/>
      <c r="SEC80"/>
      <c r="SED80"/>
      <c r="SEE80"/>
      <c r="SEF80"/>
      <c r="SEG80"/>
      <c r="SEH80"/>
      <c r="SEI80"/>
      <c r="SEJ80"/>
      <c r="SEK80"/>
      <c r="SEL80"/>
      <c r="SEM80"/>
      <c r="SEN80"/>
      <c r="SEO80"/>
      <c r="SEP80"/>
      <c r="SEQ80"/>
      <c r="SER80"/>
      <c r="SES80"/>
      <c r="SET80"/>
      <c r="SEU80"/>
      <c r="SEV80"/>
      <c r="SEW80"/>
      <c r="SEX80"/>
      <c r="SEY80"/>
      <c r="SEZ80"/>
      <c r="SFA80"/>
      <c r="SFB80"/>
      <c r="SFC80"/>
      <c r="SFD80"/>
      <c r="SFE80"/>
      <c r="SFF80"/>
      <c r="SFG80"/>
      <c r="SFH80"/>
      <c r="SFI80"/>
      <c r="SFJ80"/>
      <c r="SFK80"/>
      <c r="SFL80"/>
      <c r="SFM80"/>
      <c r="SFN80"/>
      <c r="SFO80"/>
      <c r="SFP80"/>
      <c r="SFQ80"/>
      <c r="SFR80"/>
      <c r="SFS80"/>
      <c r="SFT80"/>
      <c r="SFU80"/>
      <c r="SFV80"/>
      <c r="SFW80"/>
      <c r="SFX80"/>
      <c r="SFY80"/>
      <c r="SFZ80"/>
      <c r="SGA80"/>
      <c r="SGB80"/>
      <c r="SGC80"/>
      <c r="SGD80"/>
      <c r="SGE80"/>
      <c r="SGF80"/>
      <c r="SGG80"/>
      <c r="SGH80"/>
      <c r="SGI80"/>
      <c r="SGJ80"/>
      <c r="SGK80"/>
      <c r="SGL80"/>
      <c r="SGM80"/>
      <c r="SGN80"/>
      <c r="SGO80"/>
      <c r="SGP80"/>
      <c r="SGQ80"/>
      <c r="SGR80"/>
      <c r="SGS80"/>
      <c r="SGT80"/>
      <c r="SGU80"/>
      <c r="SGV80"/>
      <c r="SGW80"/>
      <c r="SGX80"/>
      <c r="SGY80"/>
      <c r="SGZ80"/>
      <c r="SHA80"/>
      <c r="SHB80"/>
      <c r="SHC80"/>
      <c r="SHD80"/>
      <c r="SHE80"/>
      <c r="SHF80"/>
      <c r="SHG80"/>
      <c r="SHH80"/>
      <c r="SHI80"/>
      <c r="SHJ80"/>
      <c r="SHK80"/>
      <c r="SHL80"/>
      <c r="SHM80"/>
      <c r="SHN80"/>
      <c r="SHO80"/>
      <c r="SHP80"/>
      <c r="SHQ80"/>
      <c r="SHR80"/>
      <c r="SHS80"/>
      <c r="SHT80"/>
      <c r="SHU80"/>
      <c r="SHV80"/>
      <c r="SHW80"/>
      <c r="SHX80"/>
      <c r="SHY80"/>
      <c r="SHZ80"/>
      <c r="SIA80"/>
      <c r="SIB80"/>
      <c r="SIC80"/>
      <c r="SID80"/>
      <c r="SIE80"/>
      <c r="SIF80"/>
      <c r="SIG80"/>
      <c r="SIH80"/>
      <c r="SII80"/>
      <c r="SIJ80"/>
      <c r="SIK80"/>
      <c r="SIL80"/>
      <c r="SIM80"/>
      <c r="SIN80"/>
      <c r="SIO80"/>
      <c r="SIP80"/>
      <c r="SIQ80"/>
      <c r="SIR80"/>
      <c r="SIS80"/>
      <c r="SIT80"/>
      <c r="SIU80"/>
      <c r="SIV80"/>
      <c r="SIW80"/>
      <c r="SIX80"/>
      <c r="SIY80"/>
      <c r="SIZ80"/>
      <c r="SJA80"/>
      <c r="SJB80"/>
      <c r="SJC80"/>
      <c r="SJD80"/>
      <c r="SJE80"/>
      <c r="SJF80"/>
      <c r="SJG80"/>
      <c r="SJH80"/>
      <c r="SJI80"/>
      <c r="SJJ80"/>
      <c r="SJK80"/>
      <c r="SJL80"/>
      <c r="SJM80"/>
      <c r="SJN80"/>
      <c r="SJO80"/>
      <c r="SJP80"/>
      <c r="SJQ80"/>
      <c r="SJR80"/>
      <c r="SJS80"/>
      <c r="SJT80"/>
      <c r="SJU80"/>
      <c r="SJV80"/>
      <c r="SJW80"/>
      <c r="SJX80"/>
      <c r="SJY80"/>
      <c r="SJZ80"/>
      <c r="SKA80"/>
      <c r="SKB80"/>
      <c r="SKC80"/>
      <c r="SKD80"/>
      <c r="SKE80"/>
      <c r="SKF80"/>
      <c r="SKG80"/>
      <c r="SKH80"/>
      <c r="SKI80"/>
      <c r="SKJ80"/>
      <c r="SKK80"/>
      <c r="SKL80"/>
      <c r="SKM80"/>
      <c r="SKN80"/>
      <c r="SKO80"/>
      <c r="SKP80"/>
      <c r="SKQ80"/>
      <c r="SKR80"/>
      <c r="SKS80"/>
      <c r="SKT80"/>
      <c r="SKU80"/>
      <c r="SKV80"/>
      <c r="SKW80"/>
      <c r="SKX80"/>
      <c r="SKY80"/>
      <c r="SKZ80"/>
      <c r="SLA80"/>
      <c r="SLB80"/>
      <c r="SLC80"/>
      <c r="SLD80"/>
      <c r="SLE80"/>
      <c r="SLF80"/>
      <c r="SLG80"/>
      <c r="SLH80"/>
      <c r="SLI80"/>
      <c r="SLJ80"/>
      <c r="SLK80"/>
      <c r="SLL80"/>
      <c r="SLM80"/>
      <c r="SLN80"/>
      <c r="SLO80"/>
      <c r="SLP80"/>
      <c r="SLQ80"/>
      <c r="SLR80"/>
      <c r="SLS80"/>
      <c r="SLT80"/>
      <c r="SLU80"/>
      <c r="SLV80"/>
      <c r="SLW80"/>
      <c r="SLX80"/>
      <c r="SLY80"/>
      <c r="SLZ80"/>
      <c r="SMA80"/>
      <c r="SMB80"/>
      <c r="SMC80"/>
      <c r="SMD80"/>
      <c r="SME80"/>
      <c r="SMF80"/>
      <c r="SMG80"/>
      <c r="SMH80"/>
      <c r="SMI80"/>
      <c r="SMJ80"/>
      <c r="SMK80"/>
      <c r="SML80"/>
      <c r="SMM80"/>
      <c r="SMN80"/>
      <c r="SMO80"/>
      <c r="SMP80"/>
      <c r="SMQ80"/>
      <c r="SMR80"/>
      <c r="SMS80"/>
      <c r="SMT80"/>
      <c r="SMU80"/>
      <c r="SMV80"/>
      <c r="SMW80"/>
      <c r="SMX80"/>
      <c r="SMY80"/>
      <c r="SMZ80"/>
      <c r="SNA80"/>
      <c r="SNB80"/>
      <c r="SNC80"/>
      <c r="SND80"/>
      <c r="SNE80"/>
      <c r="SNF80"/>
      <c r="SNG80"/>
      <c r="SNH80"/>
      <c r="SNI80"/>
      <c r="SNJ80"/>
      <c r="SNK80"/>
      <c r="SNL80"/>
      <c r="SNM80"/>
      <c r="SNN80"/>
      <c r="SNO80"/>
      <c r="SNP80"/>
      <c r="SNQ80"/>
      <c r="SNR80"/>
      <c r="SNS80"/>
      <c r="SNT80"/>
      <c r="SNU80"/>
      <c r="SNV80"/>
      <c r="SNW80"/>
      <c r="SNX80"/>
      <c r="SNY80"/>
      <c r="SNZ80"/>
      <c r="SOA80"/>
      <c r="SOB80"/>
      <c r="SOC80"/>
      <c r="SOD80"/>
      <c r="SOE80"/>
      <c r="SOF80"/>
      <c r="SOG80"/>
      <c r="SOH80"/>
      <c r="SOI80"/>
      <c r="SOJ80"/>
      <c r="SOK80"/>
      <c r="SOL80"/>
      <c r="SOM80"/>
      <c r="SON80"/>
      <c r="SOO80"/>
      <c r="SOP80"/>
      <c r="SOQ80"/>
      <c r="SOR80"/>
      <c r="SOS80"/>
      <c r="SOT80"/>
      <c r="SOU80"/>
      <c r="SOV80"/>
      <c r="SOW80"/>
      <c r="SOX80"/>
      <c r="SOY80"/>
      <c r="SOZ80"/>
      <c r="SPA80"/>
      <c r="SPB80"/>
      <c r="SPC80"/>
      <c r="SPD80"/>
      <c r="SPE80"/>
      <c r="SPF80"/>
      <c r="SPG80"/>
      <c r="SPH80"/>
      <c r="SPI80"/>
      <c r="SPJ80"/>
      <c r="SPK80"/>
      <c r="SPL80"/>
      <c r="SPM80"/>
      <c r="SPN80"/>
      <c r="SPO80"/>
      <c r="SPP80"/>
      <c r="SPQ80"/>
      <c r="SPR80"/>
      <c r="SPS80"/>
      <c r="SPT80"/>
      <c r="SPU80"/>
      <c r="SPV80"/>
      <c r="SPW80"/>
      <c r="SPX80"/>
      <c r="SPY80"/>
      <c r="SPZ80"/>
      <c r="SQA80"/>
      <c r="SQB80"/>
      <c r="SQC80"/>
      <c r="SQD80"/>
      <c r="SQE80"/>
      <c r="SQF80"/>
      <c r="SQG80"/>
      <c r="SQH80"/>
      <c r="SQI80"/>
      <c r="SQJ80"/>
      <c r="SQK80"/>
      <c r="SQL80"/>
      <c r="SQM80"/>
      <c r="SQN80"/>
      <c r="SQO80"/>
      <c r="SQP80"/>
      <c r="SQQ80"/>
      <c r="SQR80"/>
      <c r="SQS80"/>
      <c r="SQT80"/>
      <c r="SQU80"/>
      <c r="SQV80"/>
      <c r="SQW80"/>
      <c r="SQX80"/>
      <c r="SQY80"/>
      <c r="SQZ80"/>
      <c r="SRA80"/>
      <c r="SRB80"/>
      <c r="SRC80"/>
      <c r="SRD80"/>
      <c r="SRE80"/>
      <c r="SRF80"/>
      <c r="SRG80"/>
      <c r="SRH80"/>
      <c r="SRI80"/>
      <c r="SRJ80"/>
      <c r="SRK80"/>
      <c r="SRL80"/>
      <c r="SRM80"/>
      <c r="SRN80"/>
      <c r="SRO80"/>
      <c r="SRP80"/>
      <c r="SRQ80"/>
      <c r="SRR80"/>
      <c r="SRS80"/>
      <c r="SRT80"/>
      <c r="SRU80"/>
      <c r="SRV80"/>
      <c r="SRW80"/>
      <c r="SRX80"/>
      <c r="SRY80"/>
      <c r="SRZ80"/>
      <c r="SSA80"/>
      <c r="SSB80"/>
      <c r="SSC80"/>
      <c r="SSD80"/>
      <c r="SSE80"/>
      <c r="SSF80"/>
      <c r="SSG80"/>
      <c r="SSH80"/>
      <c r="SSI80"/>
      <c r="SSJ80"/>
      <c r="SSK80"/>
      <c r="SSL80"/>
      <c r="SSM80"/>
      <c r="SSN80"/>
      <c r="SSO80"/>
      <c r="SSP80"/>
      <c r="SSQ80"/>
      <c r="SSR80"/>
      <c r="SSS80"/>
      <c r="SST80"/>
      <c r="SSU80"/>
      <c r="SSV80"/>
      <c r="SSW80"/>
      <c r="SSX80"/>
      <c r="SSY80"/>
      <c r="SSZ80"/>
      <c r="STA80"/>
      <c r="STB80"/>
      <c r="STC80"/>
      <c r="STD80"/>
      <c r="STE80"/>
      <c r="STF80"/>
      <c r="STG80"/>
      <c r="STH80"/>
      <c r="STI80"/>
      <c r="STJ80"/>
      <c r="STK80"/>
      <c r="STL80"/>
      <c r="STM80"/>
      <c r="STN80"/>
      <c r="STO80"/>
      <c r="STP80"/>
      <c r="STQ80"/>
      <c r="STR80"/>
      <c r="STS80"/>
      <c r="STT80"/>
      <c r="STU80"/>
      <c r="STV80"/>
      <c r="STW80"/>
      <c r="STX80"/>
      <c r="STY80"/>
      <c r="STZ80"/>
      <c r="SUA80"/>
      <c r="SUB80"/>
      <c r="SUC80"/>
      <c r="SUD80"/>
      <c r="SUE80"/>
      <c r="SUF80"/>
      <c r="SUG80"/>
      <c r="SUH80"/>
      <c r="SUI80"/>
      <c r="SUJ80"/>
      <c r="SUK80"/>
      <c r="SUL80"/>
      <c r="SUM80"/>
      <c r="SUN80"/>
      <c r="SUO80"/>
      <c r="SUP80"/>
      <c r="SUQ80"/>
      <c r="SUR80"/>
      <c r="SUS80"/>
      <c r="SUT80"/>
      <c r="SUU80"/>
      <c r="SUV80"/>
      <c r="SUW80"/>
      <c r="SUX80"/>
      <c r="SUY80"/>
      <c r="SUZ80"/>
      <c r="SVA80"/>
      <c r="SVB80"/>
      <c r="SVC80"/>
      <c r="SVD80"/>
      <c r="SVE80"/>
      <c r="SVF80"/>
      <c r="SVG80"/>
      <c r="SVH80"/>
      <c r="SVI80"/>
      <c r="SVJ80"/>
      <c r="SVK80"/>
      <c r="SVL80"/>
      <c r="SVM80"/>
      <c r="SVN80"/>
      <c r="SVO80"/>
      <c r="SVP80"/>
      <c r="SVQ80"/>
      <c r="SVR80"/>
      <c r="SVS80"/>
      <c r="SVT80"/>
      <c r="SVU80"/>
      <c r="SVV80"/>
      <c r="SVW80"/>
      <c r="SVX80"/>
      <c r="SVY80"/>
      <c r="SVZ80"/>
      <c r="SWA80"/>
      <c r="SWB80"/>
      <c r="SWC80"/>
      <c r="SWD80"/>
      <c r="SWE80"/>
      <c r="SWF80"/>
      <c r="SWG80"/>
      <c r="SWH80"/>
      <c r="SWI80"/>
      <c r="SWJ80"/>
      <c r="SWK80"/>
      <c r="SWL80"/>
      <c r="SWM80"/>
      <c r="SWN80"/>
      <c r="SWO80"/>
      <c r="SWP80"/>
      <c r="SWQ80"/>
      <c r="SWR80"/>
      <c r="SWS80"/>
      <c r="SWT80"/>
      <c r="SWU80"/>
      <c r="SWV80"/>
      <c r="SWW80"/>
      <c r="SWX80"/>
      <c r="SWY80"/>
      <c r="SWZ80"/>
      <c r="SXA80"/>
      <c r="SXB80"/>
      <c r="SXC80"/>
      <c r="SXD80"/>
      <c r="SXE80"/>
      <c r="SXF80"/>
      <c r="SXG80"/>
      <c r="SXH80"/>
      <c r="SXI80"/>
      <c r="SXJ80"/>
      <c r="SXK80"/>
      <c r="SXL80"/>
      <c r="SXM80"/>
      <c r="SXN80"/>
      <c r="SXO80"/>
      <c r="SXP80"/>
      <c r="SXQ80"/>
      <c r="SXR80"/>
      <c r="SXS80"/>
      <c r="SXT80"/>
      <c r="SXU80"/>
      <c r="SXV80"/>
      <c r="SXW80"/>
      <c r="SXX80"/>
      <c r="SXY80"/>
      <c r="SXZ80"/>
      <c r="SYA80"/>
      <c r="SYB80"/>
      <c r="SYC80"/>
      <c r="SYD80"/>
      <c r="SYE80"/>
      <c r="SYF80"/>
      <c r="SYG80"/>
      <c r="SYH80"/>
      <c r="SYI80"/>
      <c r="SYJ80"/>
      <c r="SYK80"/>
      <c r="SYL80"/>
      <c r="SYM80"/>
      <c r="SYN80"/>
      <c r="SYO80"/>
      <c r="SYP80"/>
      <c r="SYQ80"/>
      <c r="SYR80"/>
      <c r="SYS80"/>
      <c r="SYT80"/>
      <c r="SYU80"/>
      <c r="SYV80"/>
      <c r="SYW80"/>
      <c r="SYX80"/>
      <c r="SYY80"/>
      <c r="SYZ80"/>
      <c r="SZA80"/>
      <c r="SZB80"/>
      <c r="SZC80"/>
      <c r="SZD80"/>
      <c r="SZE80"/>
      <c r="SZF80"/>
      <c r="SZG80"/>
      <c r="SZH80"/>
      <c r="SZI80"/>
      <c r="SZJ80"/>
      <c r="SZK80"/>
      <c r="SZL80"/>
      <c r="SZM80"/>
      <c r="SZN80"/>
      <c r="SZO80"/>
      <c r="SZP80"/>
      <c r="SZQ80"/>
      <c r="SZR80"/>
      <c r="SZS80"/>
      <c r="SZT80"/>
      <c r="SZU80"/>
      <c r="SZV80"/>
      <c r="SZW80"/>
      <c r="SZX80"/>
      <c r="SZY80"/>
      <c r="SZZ80"/>
      <c r="TAA80"/>
      <c r="TAB80"/>
      <c r="TAC80"/>
      <c r="TAD80"/>
      <c r="TAE80"/>
      <c r="TAF80"/>
      <c r="TAG80"/>
      <c r="TAH80"/>
      <c r="TAI80"/>
      <c r="TAJ80"/>
      <c r="TAK80"/>
      <c r="TAL80"/>
      <c r="TAM80"/>
      <c r="TAN80"/>
      <c r="TAO80"/>
      <c r="TAP80"/>
      <c r="TAQ80"/>
      <c r="TAR80"/>
      <c r="TAS80"/>
      <c r="TAT80"/>
      <c r="TAU80"/>
      <c r="TAV80"/>
      <c r="TAW80"/>
      <c r="TAX80"/>
      <c r="TAY80"/>
      <c r="TAZ80"/>
      <c r="TBA80"/>
      <c r="TBB80"/>
      <c r="TBC80"/>
      <c r="TBD80"/>
      <c r="TBE80"/>
      <c r="TBF80"/>
      <c r="TBG80"/>
      <c r="TBH80"/>
      <c r="TBI80"/>
      <c r="TBJ80"/>
      <c r="TBK80"/>
      <c r="TBL80"/>
      <c r="TBM80"/>
      <c r="TBN80"/>
      <c r="TBO80"/>
      <c r="TBP80"/>
      <c r="TBQ80"/>
      <c r="TBR80"/>
      <c r="TBS80"/>
      <c r="TBT80"/>
      <c r="TBU80"/>
      <c r="TBV80"/>
      <c r="TBW80"/>
      <c r="TBX80"/>
      <c r="TBY80"/>
      <c r="TBZ80"/>
      <c r="TCA80"/>
      <c r="TCB80"/>
      <c r="TCC80"/>
      <c r="TCD80"/>
      <c r="TCE80"/>
      <c r="TCF80"/>
      <c r="TCG80"/>
      <c r="TCH80"/>
      <c r="TCI80"/>
      <c r="TCJ80"/>
      <c r="TCK80"/>
      <c r="TCL80"/>
      <c r="TCM80"/>
      <c r="TCN80"/>
      <c r="TCO80"/>
      <c r="TCP80"/>
      <c r="TCQ80"/>
      <c r="TCR80"/>
      <c r="TCS80"/>
      <c r="TCT80"/>
      <c r="TCU80"/>
      <c r="TCV80"/>
      <c r="TCW80"/>
      <c r="TCX80"/>
      <c r="TCY80"/>
      <c r="TCZ80"/>
      <c r="TDA80"/>
      <c r="TDB80"/>
      <c r="TDC80"/>
      <c r="TDD80"/>
      <c r="TDE80"/>
      <c r="TDF80"/>
      <c r="TDG80"/>
      <c r="TDH80"/>
      <c r="TDI80"/>
      <c r="TDJ80"/>
      <c r="TDK80"/>
      <c r="TDL80"/>
      <c r="TDM80"/>
      <c r="TDN80"/>
      <c r="TDO80"/>
      <c r="TDP80"/>
      <c r="TDQ80"/>
      <c r="TDR80"/>
      <c r="TDS80"/>
      <c r="TDT80"/>
      <c r="TDU80"/>
      <c r="TDV80"/>
      <c r="TDW80"/>
      <c r="TDX80"/>
      <c r="TDY80"/>
      <c r="TDZ80"/>
      <c r="TEA80"/>
      <c r="TEB80"/>
      <c r="TEC80"/>
      <c r="TED80"/>
      <c r="TEE80"/>
      <c r="TEF80"/>
      <c r="TEG80"/>
      <c r="TEH80"/>
      <c r="TEI80"/>
      <c r="TEJ80"/>
      <c r="TEK80"/>
      <c r="TEL80"/>
      <c r="TEM80"/>
      <c r="TEN80"/>
      <c r="TEO80"/>
      <c r="TEP80"/>
      <c r="TEQ80"/>
      <c r="TER80"/>
      <c r="TES80"/>
      <c r="TET80"/>
      <c r="TEU80"/>
      <c r="TEV80"/>
      <c r="TEW80"/>
      <c r="TEX80"/>
      <c r="TEY80"/>
      <c r="TEZ80"/>
      <c r="TFA80"/>
      <c r="TFB80"/>
      <c r="TFC80"/>
      <c r="TFD80"/>
      <c r="TFE80"/>
      <c r="TFF80"/>
      <c r="TFG80"/>
      <c r="TFH80"/>
      <c r="TFI80"/>
      <c r="TFJ80"/>
      <c r="TFK80"/>
      <c r="TFL80"/>
      <c r="TFM80"/>
      <c r="TFN80"/>
      <c r="TFO80"/>
      <c r="TFP80"/>
      <c r="TFQ80"/>
      <c r="TFR80"/>
      <c r="TFS80"/>
      <c r="TFT80"/>
      <c r="TFU80"/>
      <c r="TFV80"/>
      <c r="TFW80"/>
      <c r="TFX80"/>
      <c r="TFY80"/>
      <c r="TFZ80"/>
      <c r="TGA80"/>
      <c r="TGB80"/>
      <c r="TGC80"/>
      <c r="TGD80"/>
      <c r="TGE80"/>
      <c r="TGF80"/>
      <c r="TGG80"/>
      <c r="TGH80"/>
      <c r="TGI80"/>
      <c r="TGJ80"/>
      <c r="TGK80"/>
      <c r="TGL80"/>
      <c r="TGM80"/>
      <c r="TGN80"/>
      <c r="TGO80"/>
      <c r="TGP80"/>
      <c r="TGQ80"/>
      <c r="TGR80"/>
      <c r="TGS80"/>
      <c r="TGT80"/>
      <c r="TGU80"/>
      <c r="TGV80"/>
      <c r="TGW80"/>
      <c r="TGX80"/>
      <c r="TGY80"/>
      <c r="TGZ80"/>
      <c r="THA80"/>
      <c r="THB80"/>
      <c r="THC80"/>
      <c r="THD80"/>
      <c r="THE80"/>
      <c r="THF80"/>
      <c r="THG80"/>
      <c r="THH80"/>
      <c r="THI80"/>
      <c r="THJ80"/>
      <c r="THK80"/>
      <c r="THL80"/>
      <c r="THM80"/>
      <c r="THN80"/>
      <c r="THO80"/>
      <c r="THP80"/>
      <c r="THQ80"/>
      <c r="THR80"/>
      <c r="THS80"/>
      <c r="THT80"/>
      <c r="THU80"/>
      <c r="THV80"/>
      <c r="THW80"/>
      <c r="THX80"/>
      <c r="THY80"/>
      <c r="THZ80"/>
      <c r="TIA80"/>
      <c r="TIB80"/>
      <c r="TIC80"/>
      <c r="TID80"/>
      <c r="TIE80"/>
      <c r="TIF80"/>
      <c r="TIG80"/>
      <c r="TIH80"/>
      <c r="TII80"/>
      <c r="TIJ80"/>
      <c r="TIK80"/>
      <c r="TIL80"/>
      <c r="TIM80"/>
      <c r="TIN80"/>
      <c r="TIO80"/>
      <c r="TIP80"/>
      <c r="TIQ80"/>
      <c r="TIR80"/>
      <c r="TIS80"/>
      <c r="TIT80"/>
      <c r="TIU80"/>
      <c r="TIV80"/>
      <c r="TIW80"/>
      <c r="TIX80"/>
      <c r="TIY80"/>
      <c r="TIZ80"/>
      <c r="TJA80"/>
      <c r="TJB80"/>
      <c r="TJC80"/>
      <c r="TJD80"/>
      <c r="TJE80"/>
      <c r="TJF80"/>
      <c r="TJG80"/>
      <c r="TJH80"/>
      <c r="TJI80"/>
      <c r="TJJ80"/>
      <c r="TJK80"/>
      <c r="TJL80"/>
      <c r="TJM80"/>
      <c r="TJN80"/>
      <c r="TJO80"/>
      <c r="TJP80"/>
      <c r="TJQ80"/>
      <c r="TJR80"/>
      <c r="TJS80"/>
      <c r="TJT80"/>
      <c r="TJU80"/>
      <c r="TJV80"/>
      <c r="TJW80"/>
      <c r="TJX80"/>
      <c r="TJY80"/>
      <c r="TJZ80"/>
      <c r="TKA80"/>
      <c r="TKB80"/>
      <c r="TKC80"/>
      <c r="TKD80"/>
      <c r="TKE80"/>
      <c r="TKF80"/>
      <c r="TKG80"/>
      <c r="TKH80"/>
      <c r="TKI80"/>
      <c r="TKJ80"/>
      <c r="TKK80"/>
      <c r="TKL80"/>
      <c r="TKM80"/>
      <c r="TKN80"/>
      <c r="TKO80"/>
      <c r="TKP80"/>
      <c r="TKQ80"/>
      <c r="TKR80"/>
      <c r="TKS80"/>
      <c r="TKT80"/>
      <c r="TKU80"/>
      <c r="TKV80"/>
      <c r="TKW80"/>
      <c r="TKX80"/>
      <c r="TKY80"/>
      <c r="TKZ80"/>
      <c r="TLA80"/>
      <c r="TLB80"/>
      <c r="TLC80"/>
      <c r="TLD80"/>
      <c r="TLE80"/>
      <c r="TLF80"/>
      <c r="TLG80"/>
      <c r="TLH80"/>
      <c r="TLI80"/>
      <c r="TLJ80"/>
      <c r="TLK80"/>
      <c r="TLL80"/>
      <c r="TLM80"/>
      <c r="TLN80"/>
      <c r="TLO80"/>
      <c r="TLP80"/>
      <c r="TLQ80"/>
      <c r="TLR80"/>
      <c r="TLS80"/>
      <c r="TLT80"/>
      <c r="TLU80"/>
      <c r="TLV80"/>
      <c r="TLW80"/>
      <c r="TLX80"/>
      <c r="TLY80"/>
      <c r="TLZ80"/>
      <c r="TMA80"/>
      <c r="TMB80"/>
      <c r="TMC80"/>
      <c r="TMD80"/>
      <c r="TME80"/>
      <c r="TMF80"/>
      <c r="TMG80"/>
      <c r="TMH80"/>
      <c r="TMI80"/>
      <c r="TMJ80"/>
      <c r="TMK80"/>
      <c r="TML80"/>
      <c r="TMM80"/>
      <c r="TMN80"/>
      <c r="TMO80"/>
      <c r="TMP80"/>
      <c r="TMQ80"/>
      <c r="TMR80"/>
      <c r="TMS80"/>
      <c r="TMT80"/>
      <c r="TMU80"/>
      <c r="TMV80"/>
      <c r="TMW80"/>
      <c r="TMX80"/>
      <c r="TMY80"/>
      <c r="TMZ80"/>
      <c r="TNA80"/>
      <c r="TNB80"/>
      <c r="TNC80"/>
      <c r="TND80"/>
      <c r="TNE80"/>
      <c r="TNF80"/>
      <c r="TNG80"/>
      <c r="TNH80"/>
      <c r="TNI80"/>
      <c r="TNJ80"/>
      <c r="TNK80"/>
      <c r="TNL80"/>
      <c r="TNM80"/>
      <c r="TNN80"/>
      <c r="TNO80"/>
      <c r="TNP80"/>
      <c r="TNQ80"/>
      <c r="TNR80"/>
      <c r="TNS80"/>
      <c r="TNT80"/>
      <c r="TNU80"/>
      <c r="TNV80"/>
      <c r="TNW80"/>
      <c r="TNX80"/>
      <c r="TNY80"/>
      <c r="TNZ80"/>
      <c r="TOA80"/>
      <c r="TOB80"/>
      <c r="TOC80"/>
      <c r="TOD80"/>
      <c r="TOE80"/>
      <c r="TOF80"/>
      <c r="TOG80"/>
      <c r="TOH80"/>
      <c r="TOI80"/>
      <c r="TOJ80"/>
      <c r="TOK80"/>
      <c r="TOL80"/>
      <c r="TOM80"/>
      <c r="TON80"/>
      <c r="TOO80"/>
      <c r="TOP80"/>
      <c r="TOQ80"/>
      <c r="TOR80"/>
      <c r="TOS80"/>
      <c r="TOT80"/>
      <c r="TOU80"/>
      <c r="TOV80"/>
      <c r="TOW80"/>
      <c r="TOX80"/>
      <c r="TOY80"/>
      <c r="TOZ80"/>
      <c r="TPA80"/>
      <c r="TPB80"/>
      <c r="TPC80"/>
      <c r="TPD80"/>
      <c r="TPE80"/>
      <c r="TPF80"/>
      <c r="TPG80"/>
      <c r="TPH80"/>
      <c r="TPI80"/>
      <c r="TPJ80"/>
      <c r="TPK80"/>
      <c r="TPL80"/>
      <c r="TPM80"/>
      <c r="TPN80"/>
      <c r="TPO80"/>
      <c r="TPP80"/>
      <c r="TPQ80"/>
      <c r="TPR80"/>
      <c r="TPS80"/>
      <c r="TPT80"/>
      <c r="TPU80"/>
      <c r="TPV80"/>
      <c r="TPW80"/>
      <c r="TPX80"/>
      <c r="TPY80"/>
      <c r="TPZ80"/>
      <c r="TQA80"/>
      <c r="TQB80"/>
      <c r="TQC80"/>
      <c r="TQD80"/>
      <c r="TQE80"/>
      <c r="TQF80"/>
      <c r="TQG80"/>
      <c r="TQH80"/>
      <c r="TQI80"/>
      <c r="TQJ80"/>
      <c r="TQK80"/>
      <c r="TQL80"/>
      <c r="TQM80"/>
      <c r="TQN80"/>
      <c r="TQO80"/>
      <c r="TQP80"/>
      <c r="TQQ80"/>
      <c r="TQR80"/>
      <c r="TQS80"/>
      <c r="TQT80"/>
      <c r="TQU80"/>
      <c r="TQV80"/>
      <c r="TQW80"/>
      <c r="TQX80"/>
      <c r="TQY80"/>
      <c r="TQZ80"/>
      <c r="TRA80"/>
      <c r="TRB80"/>
      <c r="TRC80"/>
      <c r="TRD80"/>
      <c r="TRE80"/>
      <c r="TRF80"/>
      <c r="TRG80"/>
      <c r="TRH80"/>
      <c r="TRI80"/>
      <c r="TRJ80"/>
      <c r="TRK80"/>
      <c r="TRL80"/>
      <c r="TRM80"/>
      <c r="TRN80"/>
      <c r="TRO80"/>
      <c r="TRP80"/>
      <c r="TRQ80"/>
      <c r="TRR80"/>
      <c r="TRS80"/>
      <c r="TRT80"/>
      <c r="TRU80"/>
      <c r="TRV80"/>
      <c r="TRW80"/>
      <c r="TRX80"/>
      <c r="TRY80"/>
      <c r="TRZ80"/>
      <c r="TSA80"/>
      <c r="TSB80"/>
      <c r="TSC80"/>
      <c r="TSD80"/>
      <c r="TSE80"/>
      <c r="TSF80"/>
      <c r="TSG80"/>
      <c r="TSH80"/>
      <c r="TSI80"/>
      <c r="TSJ80"/>
      <c r="TSK80"/>
      <c r="TSL80"/>
      <c r="TSM80"/>
      <c r="TSN80"/>
      <c r="TSO80"/>
      <c r="TSP80"/>
      <c r="TSQ80"/>
      <c r="TSR80"/>
      <c r="TSS80"/>
      <c r="TST80"/>
      <c r="TSU80"/>
      <c r="TSV80"/>
      <c r="TSW80"/>
      <c r="TSX80"/>
      <c r="TSY80"/>
      <c r="TSZ80"/>
      <c r="TTA80"/>
      <c r="TTB80"/>
      <c r="TTC80"/>
      <c r="TTD80"/>
      <c r="TTE80"/>
      <c r="TTF80"/>
      <c r="TTG80"/>
      <c r="TTH80"/>
      <c r="TTI80"/>
      <c r="TTJ80"/>
      <c r="TTK80"/>
      <c r="TTL80"/>
      <c r="TTM80"/>
      <c r="TTN80"/>
      <c r="TTO80"/>
      <c r="TTP80"/>
      <c r="TTQ80"/>
      <c r="TTR80"/>
      <c r="TTS80"/>
      <c r="TTT80"/>
      <c r="TTU80"/>
      <c r="TTV80"/>
      <c r="TTW80"/>
      <c r="TTX80"/>
      <c r="TTY80"/>
      <c r="TTZ80"/>
      <c r="TUA80"/>
      <c r="TUB80"/>
      <c r="TUC80"/>
      <c r="TUD80"/>
      <c r="TUE80"/>
      <c r="TUF80"/>
      <c r="TUG80"/>
      <c r="TUH80"/>
      <c r="TUI80"/>
      <c r="TUJ80"/>
      <c r="TUK80"/>
      <c r="TUL80"/>
      <c r="TUM80"/>
      <c r="TUN80"/>
      <c r="TUO80"/>
      <c r="TUP80"/>
      <c r="TUQ80"/>
      <c r="TUR80"/>
      <c r="TUS80"/>
      <c r="TUT80"/>
      <c r="TUU80"/>
      <c r="TUV80"/>
      <c r="TUW80"/>
      <c r="TUX80"/>
      <c r="TUY80"/>
      <c r="TUZ80"/>
      <c r="TVA80"/>
      <c r="TVB80"/>
      <c r="TVC80"/>
      <c r="TVD80"/>
      <c r="TVE80"/>
      <c r="TVF80"/>
      <c r="TVG80"/>
      <c r="TVH80"/>
      <c r="TVI80"/>
      <c r="TVJ80"/>
      <c r="TVK80"/>
      <c r="TVL80"/>
      <c r="TVM80"/>
      <c r="TVN80"/>
      <c r="TVO80"/>
      <c r="TVP80"/>
      <c r="TVQ80"/>
      <c r="TVR80"/>
      <c r="TVS80"/>
      <c r="TVT80"/>
      <c r="TVU80"/>
      <c r="TVV80"/>
      <c r="TVW80"/>
      <c r="TVX80"/>
      <c r="TVY80"/>
      <c r="TVZ80"/>
      <c r="TWA80"/>
      <c r="TWB80"/>
      <c r="TWC80"/>
      <c r="TWD80"/>
      <c r="TWE80"/>
      <c r="TWF80"/>
      <c r="TWG80"/>
      <c r="TWH80"/>
      <c r="TWI80"/>
      <c r="TWJ80"/>
      <c r="TWK80"/>
      <c r="TWL80"/>
      <c r="TWM80"/>
      <c r="TWN80"/>
      <c r="TWO80"/>
      <c r="TWP80"/>
      <c r="TWQ80"/>
      <c r="TWR80"/>
      <c r="TWS80"/>
      <c r="TWT80"/>
      <c r="TWU80"/>
      <c r="TWV80"/>
      <c r="TWW80"/>
      <c r="TWX80"/>
      <c r="TWY80"/>
      <c r="TWZ80"/>
      <c r="TXA80"/>
      <c r="TXB80"/>
      <c r="TXC80"/>
      <c r="TXD80"/>
      <c r="TXE80"/>
      <c r="TXF80"/>
      <c r="TXG80"/>
      <c r="TXH80"/>
      <c r="TXI80"/>
      <c r="TXJ80"/>
      <c r="TXK80"/>
      <c r="TXL80"/>
      <c r="TXM80"/>
      <c r="TXN80"/>
      <c r="TXO80"/>
      <c r="TXP80"/>
      <c r="TXQ80"/>
      <c r="TXR80"/>
      <c r="TXS80"/>
      <c r="TXT80"/>
      <c r="TXU80"/>
      <c r="TXV80"/>
      <c r="TXW80"/>
      <c r="TXX80"/>
      <c r="TXY80"/>
      <c r="TXZ80"/>
      <c r="TYA80"/>
      <c r="TYB80"/>
      <c r="TYC80"/>
      <c r="TYD80"/>
      <c r="TYE80"/>
      <c r="TYF80"/>
      <c r="TYG80"/>
      <c r="TYH80"/>
      <c r="TYI80"/>
      <c r="TYJ80"/>
      <c r="TYK80"/>
      <c r="TYL80"/>
      <c r="TYM80"/>
      <c r="TYN80"/>
      <c r="TYO80"/>
      <c r="TYP80"/>
      <c r="TYQ80"/>
      <c r="TYR80"/>
      <c r="TYS80"/>
      <c r="TYT80"/>
      <c r="TYU80"/>
      <c r="TYV80"/>
      <c r="TYW80"/>
      <c r="TYX80"/>
      <c r="TYY80"/>
      <c r="TYZ80"/>
      <c r="TZA80"/>
      <c r="TZB80"/>
      <c r="TZC80"/>
      <c r="TZD80"/>
      <c r="TZE80"/>
      <c r="TZF80"/>
      <c r="TZG80"/>
      <c r="TZH80"/>
      <c r="TZI80"/>
      <c r="TZJ80"/>
      <c r="TZK80"/>
      <c r="TZL80"/>
      <c r="TZM80"/>
      <c r="TZN80"/>
      <c r="TZO80"/>
      <c r="TZP80"/>
      <c r="TZQ80"/>
      <c r="TZR80"/>
      <c r="TZS80"/>
      <c r="TZT80"/>
      <c r="TZU80"/>
      <c r="TZV80"/>
      <c r="TZW80"/>
      <c r="TZX80"/>
      <c r="TZY80"/>
      <c r="TZZ80"/>
      <c r="UAA80"/>
      <c r="UAB80"/>
      <c r="UAC80"/>
      <c r="UAD80"/>
      <c r="UAE80"/>
      <c r="UAF80"/>
      <c r="UAG80"/>
      <c r="UAH80"/>
      <c r="UAI80"/>
      <c r="UAJ80"/>
      <c r="UAK80"/>
      <c r="UAL80"/>
      <c r="UAM80"/>
      <c r="UAN80"/>
      <c r="UAO80"/>
      <c r="UAP80"/>
      <c r="UAQ80"/>
      <c r="UAR80"/>
      <c r="UAS80"/>
      <c r="UAT80"/>
      <c r="UAU80"/>
      <c r="UAV80"/>
      <c r="UAW80"/>
      <c r="UAX80"/>
      <c r="UAY80"/>
      <c r="UAZ80"/>
      <c r="UBA80"/>
      <c r="UBB80"/>
      <c r="UBC80"/>
      <c r="UBD80"/>
      <c r="UBE80"/>
      <c r="UBF80"/>
      <c r="UBG80"/>
      <c r="UBH80"/>
      <c r="UBI80"/>
      <c r="UBJ80"/>
      <c r="UBK80"/>
      <c r="UBL80"/>
      <c r="UBM80"/>
      <c r="UBN80"/>
      <c r="UBO80"/>
      <c r="UBP80"/>
      <c r="UBQ80"/>
      <c r="UBR80"/>
      <c r="UBS80"/>
      <c r="UBT80"/>
      <c r="UBU80"/>
      <c r="UBV80"/>
      <c r="UBW80"/>
      <c r="UBX80"/>
      <c r="UBY80"/>
      <c r="UBZ80"/>
      <c r="UCA80"/>
      <c r="UCB80"/>
      <c r="UCC80"/>
      <c r="UCD80"/>
      <c r="UCE80"/>
      <c r="UCF80"/>
      <c r="UCG80"/>
      <c r="UCH80"/>
      <c r="UCI80"/>
      <c r="UCJ80"/>
      <c r="UCK80"/>
      <c r="UCL80"/>
      <c r="UCM80"/>
      <c r="UCN80"/>
      <c r="UCO80"/>
      <c r="UCP80"/>
      <c r="UCQ80"/>
      <c r="UCR80"/>
      <c r="UCS80"/>
      <c r="UCT80"/>
      <c r="UCU80"/>
      <c r="UCV80"/>
      <c r="UCW80"/>
      <c r="UCX80"/>
      <c r="UCY80"/>
      <c r="UCZ80"/>
      <c r="UDA80"/>
      <c r="UDB80"/>
      <c r="UDC80"/>
      <c r="UDD80"/>
      <c r="UDE80"/>
      <c r="UDF80"/>
      <c r="UDG80"/>
      <c r="UDH80"/>
      <c r="UDI80"/>
      <c r="UDJ80"/>
      <c r="UDK80"/>
      <c r="UDL80"/>
      <c r="UDM80"/>
      <c r="UDN80"/>
      <c r="UDO80"/>
      <c r="UDP80"/>
      <c r="UDQ80"/>
      <c r="UDR80"/>
      <c r="UDS80"/>
      <c r="UDT80"/>
      <c r="UDU80"/>
      <c r="UDV80"/>
      <c r="UDW80"/>
      <c r="UDX80"/>
      <c r="UDY80"/>
      <c r="UDZ80"/>
      <c r="UEA80"/>
      <c r="UEB80"/>
      <c r="UEC80"/>
      <c r="UED80"/>
      <c r="UEE80"/>
      <c r="UEF80"/>
      <c r="UEG80"/>
      <c r="UEH80"/>
      <c r="UEI80"/>
      <c r="UEJ80"/>
      <c r="UEK80"/>
      <c r="UEL80"/>
      <c r="UEM80"/>
      <c r="UEN80"/>
      <c r="UEO80"/>
      <c r="UEP80"/>
      <c r="UEQ80"/>
      <c r="UER80"/>
      <c r="UES80"/>
      <c r="UET80"/>
      <c r="UEU80"/>
      <c r="UEV80"/>
      <c r="UEW80"/>
      <c r="UEX80"/>
      <c r="UEY80"/>
      <c r="UEZ80"/>
      <c r="UFA80"/>
      <c r="UFB80"/>
      <c r="UFC80"/>
      <c r="UFD80"/>
      <c r="UFE80"/>
      <c r="UFF80"/>
      <c r="UFG80"/>
      <c r="UFH80"/>
      <c r="UFI80"/>
      <c r="UFJ80"/>
      <c r="UFK80"/>
      <c r="UFL80"/>
      <c r="UFM80"/>
      <c r="UFN80"/>
      <c r="UFO80"/>
      <c r="UFP80"/>
      <c r="UFQ80"/>
      <c r="UFR80"/>
      <c r="UFS80"/>
      <c r="UFT80"/>
      <c r="UFU80"/>
      <c r="UFV80"/>
      <c r="UFW80"/>
      <c r="UFX80"/>
      <c r="UFY80"/>
      <c r="UFZ80"/>
      <c r="UGA80"/>
      <c r="UGB80"/>
      <c r="UGC80"/>
      <c r="UGD80"/>
      <c r="UGE80"/>
      <c r="UGF80"/>
      <c r="UGG80"/>
      <c r="UGH80"/>
      <c r="UGI80"/>
      <c r="UGJ80"/>
      <c r="UGK80"/>
      <c r="UGL80"/>
      <c r="UGM80"/>
      <c r="UGN80"/>
      <c r="UGO80"/>
      <c r="UGP80"/>
      <c r="UGQ80"/>
      <c r="UGR80"/>
      <c r="UGS80"/>
      <c r="UGT80"/>
      <c r="UGU80"/>
      <c r="UGV80"/>
      <c r="UGW80"/>
      <c r="UGX80"/>
      <c r="UGY80"/>
      <c r="UGZ80"/>
      <c r="UHA80"/>
      <c r="UHB80"/>
      <c r="UHC80"/>
      <c r="UHD80"/>
      <c r="UHE80"/>
      <c r="UHF80"/>
      <c r="UHG80"/>
      <c r="UHH80"/>
      <c r="UHI80"/>
      <c r="UHJ80"/>
      <c r="UHK80"/>
      <c r="UHL80"/>
      <c r="UHM80"/>
      <c r="UHN80"/>
      <c r="UHO80"/>
      <c r="UHP80"/>
      <c r="UHQ80"/>
      <c r="UHR80"/>
      <c r="UHS80"/>
      <c r="UHT80"/>
      <c r="UHU80"/>
      <c r="UHV80"/>
      <c r="UHW80"/>
      <c r="UHX80"/>
      <c r="UHY80"/>
      <c r="UHZ80"/>
      <c r="UIA80"/>
      <c r="UIB80"/>
      <c r="UIC80"/>
      <c r="UID80"/>
      <c r="UIE80"/>
      <c r="UIF80"/>
      <c r="UIG80"/>
      <c r="UIH80"/>
      <c r="UII80"/>
      <c r="UIJ80"/>
      <c r="UIK80"/>
      <c r="UIL80"/>
      <c r="UIM80"/>
      <c r="UIN80"/>
      <c r="UIO80"/>
      <c r="UIP80"/>
      <c r="UIQ80"/>
      <c r="UIR80"/>
      <c r="UIS80"/>
      <c r="UIT80"/>
      <c r="UIU80"/>
      <c r="UIV80"/>
      <c r="UIW80"/>
      <c r="UIX80"/>
      <c r="UIY80"/>
      <c r="UIZ80"/>
      <c r="UJA80"/>
      <c r="UJB80"/>
      <c r="UJC80"/>
      <c r="UJD80"/>
      <c r="UJE80"/>
      <c r="UJF80"/>
      <c r="UJG80"/>
      <c r="UJH80"/>
      <c r="UJI80"/>
      <c r="UJJ80"/>
      <c r="UJK80"/>
      <c r="UJL80"/>
      <c r="UJM80"/>
      <c r="UJN80"/>
      <c r="UJO80"/>
      <c r="UJP80"/>
      <c r="UJQ80"/>
      <c r="UJR80"/>
      <c r="UJS80"/>
      <c r="UJT80"/>
      <c r="UJU80"/>
      <c r="UJV80"/>
      <c r="UJW80"/>
      <c r="UJX80"/>
      <c r="UJY80"/>
      <c r="UJZ80"/>
      <c r="UKA80"/>
      <c r="UKB80"/>
      <c r="UKC80"/>
      <c r="UKD80"/>
      <c r="UKE80"/>
      <c r="UKF80"/>
      <c r="UKG80"/>
      <c r="UKH80"/>
      <c r="UKI80"/>
      <c r="UKJ80"/>
      <c r="UKK80"/>
      <c r="UKL80"/>
      <c r="UKM80"/>
      <c r="UKN80"/>
      <c r="UKO80"/>
      <c r="UKP80"/>
      <c r="UKQ80"/>
      <c r="UKR80"/>
      <c r="UKS80"/>
      <c r="UKT80"/>
      <c r="UKU80"/>
      <c r="UKV80"/>
      <c r="UKW80"/>
      <c r="UKX80"/>
      <c r="UKY80"/>
      <c r="UKZ80"/>
      <c r="ULA80"/>
      <c r="ULB80"/>
      <c r="ULC80"/>
      <c r="ULD80"/>
      <c r="ULE80"/>
      <c r="ULF80"/>
      <c r="ULG80"/>
      <c r="ULH80"/>
      <c r="ULI80"/>
      <c r="ULJ80"/>
      <c r="ULK80"/>
      <c r="ULL80"/>
      <c r="ULM80"/>
      <c r="ULN80"/>
      <c r="ULO80"/>
      <c r="ULP80"/>
      <c r="ULQ80"/>
      <c r="ULR80"/>
      <c r="ULS80"/>
      <c r="ULT80"/>
      <c r="ULU80"/>
      <c r="ULV80"/>
      <c r="ULW80"/>
      <c r="ULX80"/>
      <c r="ULY80"/>
      <c r="ULZ80"/>
      <c r="UMA80"/>
      <c r="UMB80"/>
      <c r="UMC80"/>
      <c r="UMD80"/>
      <c r="UME80"/>
      <c r="UMF80"/>
      <c r="UMG80"/>
      <c r="UMH80"/>
      <c r="UMI80"/>
      <c r="UMJ80"/>
      <c r="UMK80"/>
      <c r="UML80"/>
      <c r="UMM80"/>
      <c r="UMN80"/>
      <c r="UMO80"/>
      <c r="UMP80"/>
      <c r="UMQ80"/>
      <c r="UMR80"/>
      <c r="UMS80"/>
      <c r="UMT80"/>
      <c r="UMU80"/>
      <c r="UMV80"/>
      <c r="UMW80"/>
      <c r="UMX80"/>
      <c r="UMY80"/>
      <c r="UMZ80"/>
      <c r="UNA80"/>
      <c r="UNB80"/>
      <c r="UNC80"/>
      <c r="UND80"/>
      <c r="UNE80"/>
      <c r="UNF80"/>
      <c r="UNG80"/>
      <c r="UNH80"/>
      <c r="UNI80"/>
      <c r="UNJ80"/>
      <c r="UNK80"/>
      <c r="UNL80"/>
      <c r="UNM80"/>
      <c r="UNN80"/>
      <c r="UNO80"/>
      <c r="UNP80"/>
      <c r="UNQ80"/>
      <c r="UNR80"/>
      <c r="UNS80"/>
      <c r="UNT80"/>
      <c r="UNU80"/>
      <c r="UNV80"/>
      <c r="UNW80"/>
      <c r="UNX80"/>
      <c r="UNY80"/>
      <c r="UNZ80"/>
      <c r="UOA80"/>
      <c r="UOB80"/>
      <c r="UOC80"/>
      <c r="UOD80"/>
      <c r="UOE80"/>
      <c r="UOF80"/>
      <c r="UOG80"/>
      <c r="UOH80"/>
      <c r="UOI80"/>
      <c r="UOJ80"/>
      <c r="UOK80"/>
      <c r="UOL80"/>
      <c r="UOM80"/>
      <c r="UON80"/>
      <c r="UOO80"/>
      <c r="UOP80"/>
      <c r="UOQ80"/>
      <c r="UOR80"/>
      <c r="UOS80"/>
      <c r="UOT80"/>
      <c r="UOU80"/>
      <c r="UOV80"/>
      <c r="UOW80"/>
      <c r="UOX80"/>
      <c r="UOY80"/>
      <c r="UOZ80"/>
      <c r="UPA80"/>
      <c r="UPB80"/>
      <c r="UPC80"/>
      <c r="UPD80"/>
      <c r="UPE80"/>
      <c r="UPF80"/>
      <c r="UPG80"/>
      <c r="UPH80"/>
      <c r="UPI80"/>
      <c r="UPJ80"/>
      <c r="UPK80"/>
      <c r="UPL80"/>
      <c r="UPM80"/>
      <c r="UPN80"/>
      <c r="UPO80"/>
      <c r="UPP80"/>
      <c r="UPQ80"/>
      <c r="UPR80"/>
      <c r="UPS80"/>
      <c r="UPT80"/>
      <c r="UPU80"/>
      <c r="UPV80"/>
      <c r="UPW80"/>
      <c r="UPX80"/>
      <c r="UPY80"/>
      <c r="UPZ80"/>
      <c r="UQA80"/>
      <c r="UQB80"/>
      <c r="UQC80"/>
      <c r="UQD80"/>
      <c r="UQE80"/>
      <c r="UQF80"/>
      <c r="UQG80"/>
      <c r="UQH80"/>
      <c r="UQI80"/>
      <c r="UQJ80"/>
      <c r="UQK80"/>
      <c r="UQL80"/>
      <c r="UQM80"/>
      <c r="UQN80"/>
      <c r="UQO80"/>
      <c r="UQP80"/>
      <c r="UQQ80"/>
      <c r="UQR80"/>
      <c r="UQS80"/>
      <c r="UQT80"/>
      <c r="UQU80"/>
      <c r="UQV80"/>
      <c r="UQW80"/>
      <c r="UQX80"/>
      <c r="UQY80"/>
      <c r="UQZ80"/>
      <c r="URA80"/>
      <c r="URB80"/>
      <c r="URC80"/>
      <c r="URD80"/>
      <c r="URE80"/>
      <c r="URF80"/>
      <c r="URG80"/>
      <c r="URH80"/>
      <c r="URI80"/>
      <c r="URJ80"/>
      <c r="URK80"/>
      <c r="URL80"/>
      <c r="URM80"/>
      <c r="URN80"/>
      <c r="URO80"/>
      <c r="URP80"/>
      <c r="URQ80"/>
      <c r="URR80"/>
      <c r="URS80"/>
      <c r="URT80"/>
      <c r="URU80"/>
      <c r="URV80"/>
      <c r="URW80"/>
      <c r="URX80"/>
      <c r="URY80"/>
      <c r="URZ80"/>
      <c r="USA80"/>
      <c r="USB80"/>
      <c r="USC80"/>
      <c r="USD80"/>
      <c r="USE80"/>
      <c r="USF80"/>
      <c r="USG80"/>
      <c r="USH80"/>
      <c r="USI80"/>
      <c r="USJ80"/>
      <c r="USK80"/>
      <c r="USL80"/>
      <c r="USM80"/>
      <c r="USN80"/>
      <c r="USO80"/>
      <c r="USP80"/>
      <c r="USQ80"/>
      <c r="USR80"/>
      <c r="USS80"/>
      <c r="UST80"/>
      <c r="USU80"/>
      <c r="USV80"/>
      <c r="USW80"/>
      <c r="USX80"/>
      <c r="USY80"/>
      <c r="USZ80"/>
      <c r="UTA80"/>
      <c r="UTB80"/>
      <c r="UTC80"/>
      <c r="UTD80"/>
      <c r="UTE80"/>
      <c r="UTF80"/>
      <c r="UTG80"/>
      <c r="UTH80"/>
      <c r="UTI80"/>
      <c r="UTJ80"/>
      <c r="UTK80"/>
      <c r="UTL80"/>
      <c r="UTM80"/>
      <c r="UTN80"/>
      <c r="UTO80"/>
      <c r="UTP80"/>
      <c r="UTQ80"/>
      <c r="UTR80"/>
      <c r="UTS80"/>
      <c r="UTT80"/>
      <c r="UTU80"/>
      <c r="UTV80"/>
      <c r="UTW80"/>
      <c r="UTX80"/>
      <c r="UTY80"/>
      <c r="UTZ80"/>
      <c r="UUA80"/>
      <c r="UUB80"/>
      <c r="UUC80"/>
      <c r="UUD80"/>
      <c r="UUE80"/>
      <c r="UUF80"/>
      <c r="UUG80"/>
      <c r="UUH80"/>
      <c r="UUI80"/>
      <c r="UUJ80"/>
      <c r="UUK80"/>
      <c r="UUL80"/>
      <c r="UUM80"/>
      <c r="UUN80"/>
      <c r="UUO80"/>
      <c r="UUP80"/>
      <c r="UUQ80"/>
      <c r="UUR80"/>
      <c r="UUS80"/>
      <c r="UUT80"/>
      <c r="UUU80"/>
      <c r="UUV80"/>
      <c r="UUW80"/>
      <c r="UUX80"/>
      <c r="UUY80"/>
      <c r="UUZ80"/>
      <c r="UVA80"/>
      <c r="UVB80"/>
      <c r="UVC80"/>
      <c r="UVD80"/>
      <c r="UVE80"/>
      <c r="UVF80"/>
      <c r="UVG80"/>
      <c r="UVH80"/>
      <c r="UVI80"/>
      <c r="UVJ80"/>
      <c r="UVK80"/>
      <c r="UVL80"/>
      <c r="UVM80"/>
      <c r="UVN80"/>
      <c r="UVO80"/>
      <c r="UVP80"/>
      <c r="UVQ80"/>
      <c r="UVR80"/>
      <c r="UVS80"/>
      <c r="UVT80"/>
      <c r="UVU80"/>
      <c r="UVV80"/>
      <c r="UVW80"/>
      <c r="UVX80"/>
      <c r="UVY80"/>
      <c r="UVZ80"/>
      <c r="UWA80"/>
      <c r="UWB80"/>
      <c r="UWC80"/>
      <c r="UWD80"/>
      <c r="UWE80"/>
      <c r="UWF80"/>
      <c r="UWG80"/>
      <c r="UWH80"/>
      <c r="UWI80"/>
      <c r="UWJ80"/>
      <c r="UWK80"/>
      <c r="UWL80"/>
      <c r="UWM80"/>
      <c r="UWN80"/>
      <c r="UWO80"/>
      <c r="UWP80"/>
      <c r="UWQ80"/>
      <c r="UWR80"/>
      <c r="UWS80"/>
      <c r="UWT80"/>
      <c r="UWU80"/>
      <c r="UWV80"/>
      <c r="UWW80"/>
      <c r="UWX80"/>
      <c r="UWY80"/>
      <c r="UWZ80"/>
      <c r="UXA80"/>
      <c r="UXB80"/>
      <c r="UXC80"/>
      <c r="UXD80"/>
      <c r="UXE80"/>
      <c r="UXF80"/>
      <c r="UXG80"/>
      <c r="UXH80"/>
      <c r="UXI80"/>
      <c r="UXJ80"/>
      <c r="UXK80"/>
      <c r="UXL80"/>
      <c r="UXM80"/>
      <c r="UXN80"/>
      <c r="UXO80"/>
      <c r="UXP80"/>
      <c r="UXQ80"/>
      <c r="UXR80"/>
      <c r="UXS80"/>
      <c r="UXT80"/>
      <c r="UXU80"/>
      <c r="UXV80"/>
      <c r="UXW80"/>
      <c r="UXX80"/>
      <c r="UXY80"/>
      <c r="UXZ80"/>
      <c r="UYA80"/>
      <c r="UYB80"/>
      <c r="UYC80"/>
      <c r="UYD80"/>
      <c r="UYE80"/>
      <c r="UYF80"/>
      <c r="UYG80"/>
      <c r="UYH80"/>
      <c r="UYI80"/>
      <c r="UYJ80"/>
      <c r="UYK80"/>
      <c r="UYL80"/>
      <c r="UYM80"/>
      <c r="UYN80"/>
      <c r="UYO80"/>
      <c r="UYP80"/>
      <c r="UYQ80"/>
      <c r="UYR80"/>
      <c r="UYS80"/>
      <c r="UYT80"/>
      <c r="UYU80"/>
      <c r="UYV80"/>
      <c r="UYW80"/>
      <c r="UYX80"/>
      <c r="UYY80"/>
      <c r="UYZ80"/>
      <c r="UZA80"/>
      <c r="UZB80"/>
      <c r="UZC80"/>
      <c r="UZD80"/>
      <c r="UZE80"/>
      <c r="UZF80"/>
      <c r="UZG80"/>
      <c r="UZH80"/>
      <c r="UZI80"/>
      <c r="UZJ80"/>
      <c r="UZK80"/>
      <c r="UZL80"/>
      <c r="UZM80"/>
      <c r="UZN80"/>
      <c r="UZO80"/>
      <c r="UZP80"/>
      <c r="UZQ80"/>
      <c r="UZR80"/>
      <c r="UZS80"/>
      <c r="UZT80"/>
      <c r="UZU80"/>
      <c r="UZV80"/>
      <c r="UZW80"/>
      <c r="UZX80"/>
      <c r="UZY80"/>
      <c r="UZZ80"/>
      <c r="VAA80"/>
      <c r="VAB80"/>
      <c r="VAC80"/>
      <c r="VAD80"/>
      <c r="VAE80"/>
      <c r="VAF80"/>
      <c r="VAG80"/>
      <c r="VAH80"/>
      <c r="VAI80"/>
      <c r="VAJ80"/>
      <c r="VAK80"/>
      <c r="VAL80"/>
      <c r="VAM80"/>
      <c r="VAN80"/>
      <c r="VAO80"/>
      <c r="VAP80"/>
      <c r="VAQ80"/>
      <c r="VAR80"/>
      <c r="VAS80"/>
      <c r="VAT80"/>
      <c r="VAU80"/>
      <c r="VAV80"/>
      <c r="VAW80"/>
      <c r="VAX80"/>
      <c r="VAY80"/>
      <c r="VAZ80"/>
      <c r="VBA80"/>
      <c r="VBB80"/>
      <c r="VBC80"/>
      <c r="VBD80"/>
      <c r="VBE80"/>
      <c r="VBF80"/>
      <c r="VBG80"/>
      <c r="VBH80"/>
      <c r="VBI80"/>
      <c r="VBJ80"/>
      <c r="VBK80"/>
      <c r="VBL80"/>
      <c r="VBM80"/>
      <c r="VBN80"/>
      <c r="VBO80"/>
      <c r="VBP80"/>
      <c r="VBQ80"/>
      <c r="VBR80"/>
      <c r="VBS80"/>
      <c r="VBT80"/>
      <c r="VBU80"/>
      <c r="VBV80"/>
      <c r="VBW80"/>
      <c r="VBX80"/>
      <c r="VBY80"/>
      <c r="VBZ80"/>
      <c r="VCA80"/>
      <c r="VCB80"/>
      <c r="VCC80"/>
      <c r="VCD80"/>
      <c r="VCE80"/>
      <c r="VCF80"/>
      <c r="VCG80"/>
      <c r="VCH80"/>
      <c r="VCI80"/>
      <c r="VCJ80"/>
      <c r="VCK80"/>
      <c r="VCL80"/>
      <c r="VCM80"/>
      <c r="VCN80"/>
      <c r="VCO80"/>
      <c r="VCP80"/>
      <c r="VCQ80"/>
      <c r="VCR80"/>
      <c r="VCS80"/>
      <c r="VCT80"/>
      <c r="VCU80"/>
      <c r="VCV80"/>
      <c r="VCW80"/>
      <c r="VCX80"/>
      <c r="VCY80"/>
      <c r="VCZ80"/>
      <c r="VDA80"/>
      <c r="VDB80"/>
      <c r="VDC80"/>
      <c r="VDD80"/>
      <c r="VDE80"/>
      <c r="VDF80"/>
      <c r="VDG80"/>
      <c r="VDH80"/>
      <c r="VDI80"/>
      <c r="VDJ80"/>
      <c r="VDK80"/>
      <c r="VDL80"/>
      <c r="VDM80"/>
      <c r="VDN80"/>
      <c r="VDO80"/>
      <c r="VDP80"/>
      <c r="VDQ80"/>
      <c r="VDR80"/>
      <c r="VDS80"/>
      <c r="VDT80"/>
      <c r="VDU80"/>
      <c r="VDV80"/>
      <c r="VDW80"/>
      <c r="VDX80"/>
      <c r="VDY80"/>
      <c r="VDZ80"/>
      <c r="VEA80"/>
      <c r="VEB80"/>
      <c r="VEC80"/>
      <c r="VED80"/>
      <c r="VEE80"/>
      <c r="VEF80"/>
      <c r="VEG80"/>
      <c r="VEH80"/>
      <c r="VEI80"/>
      <c r="VEJ80"/>
      <c r="VEK80"/>
      <c r="VEL80"/>
      <c r="VEM80"/>
      <c r="VEN80"/>
      <c r="VEO80"/>
      <c r="VEP80"/>
      <c r="VEQ80"/>
      <c r="VER80"/>
      <c r="VES80"/>
      <c r="VET80"/>
      <c r="VEU80"/>
      <c r="VEV80"/>
      <c r="VEW80"/>
      <c r="VEX80"/>
      <c r="VEY80"/>
      <c r="VEZ80"/>
      <c r="VFA80"/>
      <c r="VFB80"/>
      <c r="VFC80"/>
      <c r="VFD80"/>
      <c r="VFE80"/>
      <c r="VFF80"/>
      <c r="VFG80"/>
      <c r="VFH80"/>
      <c r="VFI80"/>
      <c r="VFJ80"/>
      <c r="VFK80"/>
      <c r="VFL80"/>
      <c r="VFM80"/>
      <c r="VFN80"/>
      <c r="VFO80"/>
      <c r="VFP80"/>
      <c r="VFQ80"/>
      <c r="VFR80"/>
      <c r="VFS80"/>
      <c r="VFT80"/>
      <c r="VFU80"/>
      <c r="VFV80"/>
      <c r="VFW80"/>
      <c r="VFX80"/>
      <c r="VFY80"/>
      <c r="VFZ80"/>
      <c r="VGA80"/>
      <c r="VGB80"/>
      <c r="VGC80"/>
      <c r="VGD80"/>
      <c r="VGE80"/>
      <c r="VGF80"/>
      <c r="VGG80"/>
      <c r="VGH80"/>
      <c r="VGI80"/>
      <c r="VGJ80"/>
      <c r="VGK80"/>
      <c r="VGL80"/>
      <c r="VGM80"/>
      <c r="VGN80"/>
      <c r="VGO80"/>
      <c r="VGP80"/>
      <c r="VGQ80"/>
      <c r="VGR80"/>
      <c r="VGS80"/>
      <c r="VGT80"/>
      <c r="VGU80"/>
      <c r="VGV80"/>
      <c r="VGW80"/>
      <c r="VGX80"/>
      <c r="VGY80"/>
      <c r="VGZ80"/>
      <c r="VHA80"/>
      <c r="VHB80"/>
      <c r="VHC80"/>
      <c r="VHD80"/>
      <c r="VHE80"/>
      <c r="VHF80"/>
      <c r="VHG80"/>
      <c r="VHH80"/>
      <c r="VHI80"/>
      <c r="VHJ80"/>
      <c r="VHK80"/>
      <c r="VHL80"/>
      <c r="VHM80"/>
      <c r="VHN80"/>
      <c r="VHO80"/>
      <c r="VHP80"/>
      <c r="VHQ80"/>
      <c r="VHR80"/>
      <c r="VHS80"/>
      <c r="VHT80"/>
      <c r="VHU80"/>
      <c r="VHV80"/>
      <c r="VHW80"/>
      <c r="VHX80"/>
      <c r="VHY80"/>
      <c r="VHZ80"/>
      <c r="VIA80"/>
      <c r="VIB80"/>
      <c r="VIC80"/>
      <c r="VID80"/>
      <c r="VIE80"/>
      <c r="VIF80"/>
      <c r="VIG80"/>
      <c r="VIH80"/>
      <c r="VII80"/>
      <c r="VIJ80"/>
      <c r="VIK80"/>
      <c r="VIL80"/>
      <c r="VIM80"/>
      <c r="VIN80"/>
      <c r="VIO80"/>
      <c r="VIP80"/>
      <c r="VIQ80"/>
      <c r="VIR80"/>
      <c r="VIS80"/>
      <c r="VIT80"/>
      <c r="VIU80"/>
      <c r="VIV80"/>
      <c r="VIW80"/>
      <c r="VIX80"/>
      <c r="VIY80"/>
      <c r="VIZ80"/>
      <c r="VJA80"/>
      <c r="VJB80"/>
      <c r="VJC80"/>
      <c r="VJD80"/>
      <c r="VJE80"/>
      <c r="VJF80"/>
      <c r="VJG80"/>
      <c r="VJH80"/>
      <c r="VJI80"/>
      <c r="VJJ80"/>
      <c r="VJK80"/>
      <c r="VJL80"/>
      <c r="VJM80"/>
      <c r="VJN80"/>
      <c r="VJO80"/>
      <c r="VJP80"/>
      <c r="VJQ80"/>
      <c r="VJR80"/>
      <c r="VJS80"/>
      <c r="VJT80"/>
      <c r="VJU80"/>
      <c r="VJV80"/>
      <c r="VJW80"/>
      <c r="VJX80"/>
      <c r="VJY80"/>
      <c r="VJZ80"/>
      <c r="VKA80"/>
      <c r="VKB80"/>
      <c r="VKC80"/>
      <c r="VKD80"/>
      <c r="VKE80"/>
      <c r="VKF80"/>
      <c r="VKG80"/>
      <c r="VKH80"/>
      <c r="VKI80"/>
      <c r="VKJ80"/>
      <c r="VKK80"/>
      <c r="VKL80"/>
      <c r="VKM80"/>
      <c r="VKN80"/>
      <c r="VKO80"/>
      <c r="VKP80"/>
      <c r="VKQ80"/>
      <c r="VKR80"/>
      <c r="VKS80"/>
      <c r="VKT80"/>
      <c r="VKU80"/>
      <c r="VKV80"/>
      <c r="VKW80"/>
      <c r="VKX80"/>
      <c r="VKY80"/>
      <c r="VKZ80"/>
      <c r="VLA80"/>
      <c r="VLB80"/>
      <c r="VLC80"/>
      <c r="VLD80"/>
      <c r="VLE80"/>
      <c r="VLF80"/>
      <c r="VLG80"/>
      <c r="VLH80"/>
      <c r="VLI80"/>
      <c r="VLJ80"/>
      <c r="VLK80"/>
      <c r="VLL80"/>
      <c r="VLM80"/>
      <c r="VLN80"/>
      <c r="VLO80"/>
      <c r="VLP80"/>
      <c r="VLQ80"/>
      <c r="VLR80"/>
      <c r="VLS80"/>
      <c r="VLT80"/>
      <c r="VLU80"/>
      <c r="VLV80"/>
      <c r="VLW80"/>
      <c r="VLX80"/>
      <c r="VLY80"/>
      <c r="VLZ80"/>
      <c r="VMA80"/>
      <c r="VMB80"/>
      <c r="VMC80"/>
      <c r="VMD80"/>
      <c r="VME80"/>
      <c r="VMF80"/>
      <c r="VMG80"/>
      <c r="VMH80"/>
      <c r="VMI80"/>
      <c r="VMJ80"/>
      <c r="VMK80"/>
      <c r="VML80"/>
      <c r="VMM80"/>
      <c r="VMN80"/>
      <c r="VMO80"/>
      <c r="VMP80"/>
      <c r="VMQ80"/>
      <c r="VMR80"/>
      <c r="VMS80"/>
      <c r="VMT80"/>
      <c r="VMU80"/>
      <c r="VMV80"/>
      <c r="VMW80"/>
      <c r="VMX80"/>
      <c r="VMY80"/>
      <c r="VMZ80"/>
      <c r="VNA80"/>
      <c r="VNB80"/>
      <c r="VNC80"/>
      <c r="VND80"/>
      <c r="VNE80"/>
      <c r="VNF80"/>
      <c r="VNG80"/>
      <c r="VNH80"/>
      <c r="VNI80"/>
      <c r="VNJ80"/>
      <c r="VNK80"/>
      <c r="VNL80"/>
      <c r="VNM80"/>
      <c r="VNN80"/>
      <c r="VNO80"/>
      <c r="VNP80"/>
      <c r="VNQ80"/>
      <c r="VNR80"/>
      <c r="VNS80"/>
      <c r="VNT80"/>
      <c r="VNU80"/>
      <c r="VNV80"/>
      <c r="VNW80"/>
      <c r="VNX80"/>
      <c r="VNY80"/>
      <c r="VNZ80"/>
      <c r="VOA80"/>
      <c r="VOB80"/>
      <c r="VOC80"/>
      <c r="VOD80"/>
      <c r="VOE80"/>
      <c r="VOF80"/>
      <c r="VOG80"/>
      <c r="VOH80"/>
      <c r="VOI80"/>
      <c r="VOJ80"/>
      <c r="VOK80"/>
      <c r="VOL80"/>
      <c r="VOM80"/>
      <c r="VON80"/>
      <c r="VOO80"/>
      <c r="VOP80"/>
      <c r="VOQ80"/>
      <c r="VOR80"/>
      <c r="VOS80"/>
      <c r="VOT80"/>
      <c r="VOU80"/>
      <c r="VOV80"/>
      <c r="VOW80"/>
      <c r="VOX80"/>
      <c r="VOY80"/>
      <c r="VOZ80"/>
      <c r="VPA80"/>
      <c r="VPB80"/>
      <c r="VPC80"/>
      <c r="VPD80"/>
      <c r="VPE80"/>
      <c r="VPF80"/>
      <c r="VPG80"/>
      <c r="VPH80"/>
      <c r="VPI80"/>
      <c r="VPJ80"/>
      <c r="VPK80"/>
      <c r="VPL80"/>
      <c r="VPM80"/>
      <c r="VPN80"/>
      <c r="VPO80"/>
      <c r="VPP80"/>
      <c r="VPQ80"/>
      <c r="VPR80"/>
      <c r="VPS80"/>
      <c r="VPT80"/>
      <c r="VPU80"/>
      <c r="VPV80"/>
      <c r="VPW80"/>
      <c r="VPX80"/>
      <c r="VPY80"/>
      <c r="VPZ80"/>
      <c r="VQA80"/>
      <c r="VQB80"/>
      <c r="VQC80"/>
      <c r="VQD80"/>
      <c r="VQE80"/>
      <c r="VQF80"/>
      <c r="VQG80"/>
      <c r="VQH80"/>
      <c r="VQI80"/>
      <c r="VQJ80"/>
      <c r="VQK80"/>
      <c r="VQL80"/>
      <c r="VQM80"/>
      <c r="VQN80"/>
      <c r="VQO80"/>
      <c r="VQP80"/>
      <c r="VQQ80"/>
      <c r="VQR80"/>
      <c r="VQS80"/>
      <c r="VQT80"/>
      <c r="VQU80"/>
      <c r="VQV80"/>
      <c r="VQW80"/>
      <c r="VQX80"/>
      <c r="VQY80"/>
      <c r="VQZ80"/>
      <c r="VRA80"/>
      <c r="VRB80"/>
      <c r="VRC80"/>
      <c r="VRD80"/>
      <c r="VRE80"/>
      <c r="VRF80"/>
      <c r="VRG80"/>
      <c r="VRH80"/>
      <c r="VRI80"/>
      <c r="VRJ80"/>
      <c r="VRK80"/>
      <c r="VRL80"/>
      <c r="VRM80"/>
      <c r="VRN80"/>
      <c r="VRO80"/>
      <c r="VRP80"/>
      <c r="VRQ80"/>
      <c r="VRR80"/>
      <c r="VRS80"/>
      <c r="VRT80"/>
      <c r="VRU80"/>
      <c r="VRV80"/>
      <c r="VRW80"/>
      <c r="VRX80"/>
      <c r="VRY80"/>
      <c r="VRZ80"/>
      <c r="VSA80"/>
      <c r="VSB80"/>
      <c r="VSC80"/>
      <c r="VSD80"/>
      <c r="VSE80"/>
      <c r="VSF80"/>
      <c r="VSG80"/>
      <c r="VSH80"/>
      <c r="VSI80"/>
      <c r="VSJ80"/>
      <c r="VSK80"/>
      <c r="VSL80"/>
      <c r="VSM80"/>
      <c r="VSN80"/>
      <c r="VSO80"/>
      <c r="VSP80"/>
      <c r="VSQ80"/>
      <c r="VSR80"/>
      <c r="VSS80"/>
      <c r="VST80"/>
      <c r="VSU80"/>
      <c r="VSV80"/>
      <c r="VSW80"/>
      <c r="VSX80"/>
      <c r="VSY80"/>
      <c r="VSZ80"/>
      <c r="VTA80"/>
      <c r="VTB80"/>
      <c r="VTC80"/>
      <c r="VTD80"/>
      <c r="VTE80"/>
      <c r="VTF80"/>
      <c r="VTG80"/>
      <c r="VTH80"/>
      <c r="VTI80"/>
      <c r="VTJ80"/>
      <c r="VTK80"/>
      <c r="VTL80"/>
      <c r="VTM80"/>
      <c r="VTN80"/>
      <c r="VTO80"/>
      <c r="VTP80"/>
      <c r="VTQ80"/>
      <c r="VTR80"/>
      <c r="VTS80"/>
      <c r="VTT80"/>
      <c r="VTU80"/>
      <c r="VTV80"/>
      <c r="VTW80"/>
      <c r="VTX80"/>
      <c r="VTY80"/>
      <c r="VTZ80"/>
      <c r="VUA80"/>
      <c r="VUB80"/>
      <c r="VUC80"/>
      <c r="VUD80"/>
      <c r="VUE80"/>
      <c r="VUF80"/>
      <c r="VUG80"/>
      <c r="VUH80"/>
      <c r="VUI80"/>
      <c r="VUJ80"/>
      <c r="VUK80"/>
      <c r="VUL80"/>
      <c r="VUM80"/>
      <c r="VUN80"/>
      <c r="VUO80"/>
      <c r="VUP80"/>
      <c r="VUQ80"/>
      <c r="VUR80"/>
      <c r="VUS80"/>
      <c r="VUT80"/>
      <c r="VUU80"/>
      <c r="VUV80"/>
      <c r="VUW80"/>
      <c r="VUX80"/>
      <c r="VUY80"/>
      <c r="VUZ80"/>
      <c r="VVA80"/>
      <c r="VVB80"/>
      <c r="VVC80"/>
      <c r="VVD80"/>
      <c r="VVE80"/>
      <c r="VVF80"/>
      <c r="VVG80"/>
      <c r="VVH80"/>
      <c r="VVI80"/>
      <c r="VVJ80"/>
      <c r="VVK80"/>
      <c r="VVL80"/>
      <c r="VVM80"/>
      <c r="VVN80"/>
      <c r="VVO80"/>
      <c r="VVP80"/>
      <c r="VVQ80"/>
      <c r="VVR80"/>
      <c r="VVS80"/>
      <c r="VVT80"/>
      <c r="VVU80"/>
      <c r="VVV80"/>
      <c r="VVW80"/>
      <c r="VVX80"/>
      <c r="VVY80"/>
      <c r="VVZ80"/>
      <c r="VWA80"/>
      <c r="VWB80"/>
      <c r="VWC80"/>
      <c r="VWD80"/>
      <c r="VWE80"/>
      <c r="VWF80"/>
      <c r="VWG80"/>
      <c r="VWH80"/>
      <c r="VWI80"/>
      <c r="VWJ80"/>
      <c r="VWK80"/>
      <c r="VWL80"/>
      <c r="VWM80"/>
      <c r="VWN80"/>
      <c r="VWO80"/>
      <c r="VWP80"/>
      <c r="VWQ80"/>
      <c r="VWR80"/>
      <c r="VWS80"/>
      <c r="VWT80"/>
      <c r="VWU80"/>
      <c r="VWV80"/>
      <c r="VWW80"/>
      <c r="VWX80"/>
      <c r="VWY80"/>
      <c r="VWZ80"/>
      <c r="VXA80"/>
      <c r="VXB80"/>
      <c r="VXC80"/>
      <c r="VXD80"/>
      <c r="VXE80"/>
      <c r="VXF80"/>
      <c r="VXG80"/>
      <c r="VXH80"/>
      <c r="VXI80"/>
      <c r="VXJ80"/>
      <c r="VXK80"/>
      <c r="VXL80"/>
      <c r="VXM80"/>
      <c r="VXN80"/>
      <c r="VXO80"/>
      <c r="VXP80"/>
      <c r="VXQ80"/>
      <c r="VXR80"/>
      <c r="VXS80"/>
      <c r="VXT80"/>
      <c r="VXU80"/>
      <c r="VXV80"/>
      <c r="VXW80"/>
      <c r="VXX80"/>
      <c r="VXY80"/>
      <c r="VXZ80"/>
      <c r="VYA80"/>
      <c r="VYB80"/>
      <c r="VYC80"/>
      <c r="VYD80"/>
      <c r="VYE80"/>
      <c r="VYF80"/>
      <c r="VYG80"/>
      <c r="VYH80"/>
      <c r="VYI80"/>
      <c r="VYJ80"/>
      <c r="VYK80"/>
      <c r="VYL80"/>
      <c r="VYM80"/>
      <c r="VYN80"/>
      <c r="VYO80"/>
      <c r="VYP80"/>
      <c r="VYQ80"/>
      <c r="VYR80"/>
      <c r="VYS80"/>
      <c r="VYT80"/>
      <c r="VYU80"/>
      <c r="VYV80"/>
      <c r="VYW80"/>
      <c r="VYX80"/>
      <c r="VYY80"/>
      <c r="VYZ80"/>
      <c r="VZA80"/>
      <c r="VZB80"/>
      <c r="VZC80"/>
      <c r="VZD80"/>
      <c r="VZE80"/>
      <c r="VZF80"/>
      <c r="VZG80"/>
      <c r="VZH80"/>
      <c r="VZI80"/>
      <c r="VZJ80"/>
      <c r="VZK80"/>
      <c r="VZL80"/>
      <c r="VZM80"/>
      <c r="VZN80"/>
      <c r="VZO80"/>
      <c r="VZP80"/>
      <c r="VZQ80"/>
      <c r="VZR80"/>
      <c r="VZS80"/>
      <c r="VZT80"/>
      <c r="VZU80"/>
      <c r="VZV80"/>
      <c r="VZW80"/>
      <c r="VZX80"/>
      <c r="VZY80"/>
      <c r="VZZ80"/>
      <c r="WAA80"/>
      <c r="WAB80"/>
      <c r="WAC80"/>
      <c r="WAD80"/>
      <c r="WAE80"/>
      <c r="WAF80"/>
      <c r="WAG80"/>
      <c r="WAH80"/>
      <c r="WAI80"/>
      <c r="WAJ80"/>
      <c r="WAK80"/>
      <c r="WAL80"/>
      <c r="WAM80"/>
      <c r="WAN80"/>
      <c r="WAO80"/>
      <c r="WAP80"/>
      <c r="WAQ80"/>
      <c r="WAR80"/>
      <c r="WAS80"/>
      <c r="WAT80"/>
      <c r="WAU80"/>
      <c r="WAV80"/>
      <c r="WAW80"/>
      <c r="WAX80"/>
      <c r="WAY80"/>
      <c r="WAZ80"/>
      <c r="WBA80"/>
      <c r="WBB80"/>
      <c r="WBC80"/>
      <c r="WBD80"/>
      <c r="WBE80"/>
      <c r="WBF80"/>
      <c r="WBG80"/>
      <c r="WBH80"/>
      <c r="WBI80"/>
      <c r="WBJ80"/>
      <c r="WBK80"/>
      <c r="WBL80"/>
      <c r="WBM80"/>
      <c r="WBN80"/>
      <c r="WBO80"/>
      <c r="WBP80"/>
      <c r="WBQ80"/>
      <c r="WBR80"/>
      <c r="WBS80"/>
      <c r="WBT80"/>
      <c r="WBU80"/>
      <c r="WBV80"/>
      <c r="WBW80"/>
      <c r="WBX80"/>
      <c r="WBY80"/>
      <c r="WBZ80"/>
      <c r="WCA80"/>
      <c r="WCB80"/>
      <c r="WCC80"/>
      <c r="WCD80"/>
      <c r="WCE80"/>
      <c r="WCF80"/>
      <c r="WCG80"/>
      <c r="WCH80"/>
      <c r="WCI80"/>
      <c r="WCJ80"/>
      <c r="WCK80"/>
      <c r="WCL80"/>
      <c r="WCM80"/>
      <c r="WCN80"/>
      <c r="WCO80"/>
      <c r="WCP80"/>
      <c r="WCQ80"/>
      <c r="WCR80"/>
      <c r="WCS80"/>
      <c r="WCT80"/>
      <c r="WCU80"/>
      <c r="WCV80"/>
      <c r="WCW80"/>
      <c r="WCX80"/>
      <c r="WCY80"/>
      <c r="WCZ80"/>
      <c r="WDA80"/>
      <c r="WDB80"/>
      <c r="WDC80"/>
      <c r="WDD80"/>
      <c r="WDE80"/>
      <c r="WDF80"/>
      <c r="WDG80"/>
      <c r="WDH80"/>
      <c r="WDI80"/>
      <c r="WDJ80"/>
      <c r="WDK80"/>
      <c r="WDL80"/>
      <c r="WDM80"/>
      <c r="WDN80"/>
      <c r="WDO80"/>
      <c r="WDP80"/>
      <c r="WDQ80"/>
      <c r="WDR80"/>
      <c r="WDS80"/>
      <c r="WDT80"/>
      <c r="WDU80"/>
      <c r="WDV80"/>
      <c r="WDW80"/>
      <c r="WDX80"/>
      <c r="WDY80"/>
      <c r="WDZ80"/>
      <c r="WEA80"/>
      <c r="WEB80"/>
      <c r="WEC80"/>
      <c r="WED80"/>
      <c r="WEE80"/>
      <c r="WEF80"/>
      <c r="WEG80"/>
      <c r="WEH80"/>
      <c r="WEI80"/>
      <c r="WEJ80"/>
      <c r="WEK80"/>
      <c r="WEL80"/>
      <c r="WEM80"/>
      <c r="WEN80"/>
      <c r="WEO80"/>
      <c r="WEP80"/>
      <c r="WEQ80"/>
      <c r="WER80"/>
      <c r="WES80"/>
      <c r="WET80"/>
      <c r="WEU80"/>
      <c r="WEV80"/>
      <c r="WEW80"/>
      <c r="WEX80"/>
      <c r="WEY80"/>
      <c r="WEZ80"/>
      <c r="WFA80"/>
      <c r="WFB80"/>
      <c r="WFC80"/>
      <c r="WFD80"/>
      <c r="WFE80"/>
      <c r="WFF80"/>
      <c r="WFG80"/>
      <c r="WFH80"/>
      <c r="WFI80"/>
      <c r="WFJ80"/>
      <c r="WFK80"/>
      <c r="WFL80"/>
      <c r="WFM80"/>
      <c r="WFN80"/>
      <c r="WFO80"/>
      <c r="WFP80"/>
      <c r="WFQ80"/>
      <c r="WFR80"/>
      <c r="WFS80"/>
      <c r="WFT80"/>
      <c r="WFU80"/>
      <c r="WFV80"/>
      <c r="WFW80"/>
      <c r="WFX80"/>
      <c r="WFY80"/>
      <c r="WFZ80"/>
      <c r="WGA80"/>
      <c r="WGB80"/>
      <c r="WGC80"/>
      <c r="WGD80"/>
      <c r="WGE80"/>
      <c r="WGF80"/>
      <c r="WGG80"/>
      <c r="WGH80"/>
      <c r="WGI80"/>
      <c r="WGJ80"/>
      <c r="WGK80"/>
      <c r="WGL80"/>
      <c r="WGM80"/>
      <c r="WGN80"/>
      <c r="WGO80"/>
      <c r="WGP80"/>
      <c r="WGQ80"/>
      <c r="WGR80"/>
      <c r="WGS80"/>
      <c r="WGT80"/>
      <c r="WGU80"/>
      <c r="WGV80"/>
      <c r="WGW80"/>
      <c r="WGX80"/>
      <c r="WGY80"/>
      <c r="WGZ80"/>
      <c r="WHA80"/>
      <c r="WHB80"/>
      <c r="WHC80"/>
      <c r="WHD80"/>
      <c r="WHE80"/>
      <c r="WHF80"/>
      <c r="WHG80"/>
      <c r="WHH80"/>
      <c r="WHI80"/>
      <c r="WHJ80"/>
      <c r="WHK80"/>
      <c r="WHL80"/>
      <c r="WHM80"/>
      <c r="WHN80"/>
      <c r="WHO80"/>
      <c r="WHP80"/>
      <c r="WHQ80"/>
      <c r="WHR80"/>
      <c r="WHS80"/>
      <c r="WHT80"/>
      <c r="WHU80"/>
      <c r="WHV80"/>
      <c r="WHW80"/>
      <c r="WHX80"/>
      <c r="WHY80"/>
      <c r="WHZ80"/>
      <c r="WIA80"/>
      <c r="WIB80"/>
      <c r="WIC80"/>
      <c r="WID80"/>
      <c r="WIE80"/>
      <c r="WIF80"/>
      <c r="WIG80"/>
      <c r="WIH80"/>
      <c r="WII80"/>
      <c r="WIJ80"/>
      <c r="WIK80"/>
      <c r="WIL80"/>
      <c r="WIM80"/>
      <c r="WIN80"/>
      <c r="WIO80"/>
      <c r="WIP80"/>
      <c r="WIQ80"/>
      <c r="WIR80"/>
      <c r="WIS80"/>
      <c r="WIT80"/>
      <c r="WIU80"/>
      <c r="WIV80"/>
      <c r="WIW80"/>
      <c r="WIX80"/>
      <c r="WIY80"/>
      <c r="WIZ80"/>
      <c r="WJA80"/>
      <c r="WJB80"/>
      <c r="WJC80"/>
      <c r="WJD80"/>
      <c r="WJE80"/>
      <c r="WJF80"/>
      <c r="WJG80"/>
      <c r="WJH80"/>
      <c r="WJI80"/>
      <c r="WJJ80"/>
      <c r="WJK80"/>
      <c r="WJL80"/>
      <c r="WJM80"/>
      <c r="WJN80"/>
      <c r="WJO80"/>
      <c r="WJP80"/>
      <c r="WJQ80"/>
      <c r="WJR80"/>
      <c r="WJS80"/>
      <c r="WJT80"/>
      <c r="WJU80"/>
      <c r="WJV80"/>
      <c r="WJW80"/>
      <c r="WJX80"/>
      <c r="WJY80"/>
      <c r="WJZ80"/>
      <c r="WKA80"/>
      <c r="WKB80"/>
      <c r="WKC80"/>
      <c r="WKD80"/>
      <c r="WKE80"/>
      <c r="WKF80"/>
      <c r="WKG80"/>
      <c r="WKH80"/>
      <c r="WKI80"/>
      <c r="WKJ80"/>
      <c r="WKK80"/>
      <c r="WKL80"/>
      <c r="WKM80"/>
      <c r="WKN80"/>
      <c r="WKO80"/>
      <c r="WKP80"/>
      <c r="WKQ80"/>
      <c r="WKR80"/>
      <c r="WKS80"/>
      <c r="WKT80"/>
      <c r="WKU80"/>
      <c r="WKV80"/>
      <c r="WKW80"/>
      <c r="WKX80"/>
      <c r="WKY80"/>
      <c r="WKZ80"/>
      <c r="WLA80"/>
      <c r="WLB80"/>
      <c r="WLC80"/>
      <c r="WLD80"/>
      <c r="WLE80"/>
      <c r="WLF80"/>
      <c r="WLG80"/>
      <c r="WLH80"/>
      <c r="WLI80"/>
      <c r="WLJ80"/>
      <c r="WLK80"/>
      <c r="WLL80"/>
      <c r="WLM80"/>
      <c r="WLN80"/>
      <c r="WLO80"/>
      <c r="WLP80"/>
      <c r="WLQ80"/>
      <c r="WLR80"/>
      <c r="WLS80"/>
      <c r="WLT80"/>
      <c r="WLU80"/>
      <c r="WLV80"/>
      <c r="WLW80"/>
      <c r="WLX80"/>
      <c r="WLY80"/>
      <c r="WLZ80"/>
      <c r="WMA80"/>
      <c r="WMB80"/>
      <c r="WMC80"/>
      <c r="WMD80"/>
      <c r="WME80"/>
      <c r="WMF80"/>
      <c r="WMG80"/>
      <c r="WMH80"/>
      <c r="WMI80"/>
      <c r="WMJ80"/>
      <c r="WMK80"/>
      <c r="WML80"/>
      <c r="WMM80"/>
      <c r="WMN80"/>
      <c r="WMO80"/>
      <c r="WMP80"/>
      <c r="WMQ80"/>
      <c r="WMR80"/>
      <c r="WMS80"/>
      <c r="WMT80"/>
      <c r="WMU80"/>
      <c r="WMV80"/>
      <c r="WMW80"/>
      <c r="WMX80"/>
      <c r="WMY80"/>
      <c r="WMZ80"/>
      <c r="WNA80"/>
      <c r="WNB80"/>
      <c r="WNC80"/>
      <c r="WND80"/>
      <c r="WNE80"/>
      <c r="WNF80"/>
      <c r="WNG80"/>
      <c r="WNH80"/>
      <c r="WNI80"/>
      <c r="WNJ80"/>
      <c r="WNK80"/>
      <c r="WNL80"/>
      <c r="WNM80"/>
      <c r="WNN80"/>
      <c r="WNO80"/>
      <c r="WNP80"/>
      <c r="WNQ80"/>
      <c r="WNR80"/>
      <c r="WNS80"/>
      <c r="WNT80"/>
      <c r="WNU80"/>
      <c r="WNV80"/>
      <c r="WNW80"/>
      <c r="WNX80"/>
      <c r="WNY80"/>
      <c r="WNZ80"/>
      <c r="WOA80"/>
      <c r="WOB80"/>
      <c r="WOC80"/>
      <c r="WOD80"/>
      <c r="WOE80"/>
      <c r="WOF80"/>
      <c r="WOG80"/>
      <c r="WOH80"/>
      <c r="WOI80"/>
      <c r="WOJ80"/>
      <c r="WOK80"/>
      <c r="WOL80"/>
      <c r="WOM80"/>
      <c r="WON80"/>
      <c r="WOO80"/>
      <c r="WOP80"/>
      <c r="WOQ80"/>
      <c r="WOR80"/>
      <c r="WOS80"/>
      <c r="WOT80"/>
      <c r="WOU80"/>
      <c r="WOV80"/>
      <c r="WOW80"/>
      <c r="WOX80"/>
      <c r="WOY80"/>
      <c r="WOZ80"/>
      <c r="WPA80"/>
      <c r="WPB80"/>
      <c r="WPC80"/>
      <c r="WPD80"/>
      <c r="WPE80"/>
      <c r="WPF80"/>
      <c r="WPG80"/>
      <c r="WPH80"/>
      <c r="WPI80"/>
      <c r="WPJ80"/>
      <c r="WPK80"/>
      <c r="WPL80"/>
      <c r="WPM80"/>
      <c r="WPN80"/>
      <c r="WPO80"/>
      <c r="WPP80"/>
      <c r="WPQ80"/>
      <c r="WPR80"/>
      <c r="WPS80"/>
      <c r="WPT80"/>
      <c r="WPU80"/>
      <c r="WPV80"/>
      <c r="WPW80"/>
      <c r="WPX80"/>
      <c r="WPY80"/>
      <c r="WPZ80"/>
      <c r="WQA80"/>
      <c r="WQB80"/>
      <c r="WQC80"/>
      <c r="WQD80"/>
      <c r="WQE80"/>
      <c r="WQF80"/>
      <c r="WQG80"/>
      <c r="WQH80"/>
      <c r="WQI80"/>
      <c r="WQJ80"/>
      <c r="WQK80"/>
      <c r="WQL80"/>
      <c r="WQM80"/>
      <c r="WQN80"/>
      <c r="WQO80"/>
      <c r="WQP80"/>
      <c r="WQQ80"/>
      <c r="WQR80"/>
      <c r="WQS80"/>
      <c r="WQT80"/>
      <c r="WQU80"/>
      <c r="WQV80"/>
      <c r="WQW80"/>
      <c r="WQX80"/>
      <c r="WQY80"/>
      <c r="WQZ80"/>
      <c r="WRA80"/>
      <c r="WRB80"/>
      <c r="WRC80"/>
      <c r="WRD80"/>
      <c r="WRE80"/>
      <c r="WRF80"/>
      <c r="WRG80"/>
      <c r="WRH80"/>
      <c r="WRI80"/>
      <c r="WRJ80"/>
      <c r="WRK80"/>
      <c r="WRL80"/>
      <c r="WRM80"/>
      <c r="WRN80"/>
      <c r="WRO80"/>
      <c r="WRP80"/>
      <c r="WRQ80"/>
      <c r="WRR80"/>
      <c r="WRS80"/>
      <c r="WRT80"/>
      <c r="WRU80"/>
      <c r="WRV80"/>
      <c r="WRW80"/>
      <c r="WRX80"/>
      <c r="WRY80"/>
      <c r="WRZ80"/>
      <c r="WSA80"/>
      <c r="WSB80"/>
      <c r="WSC80"/>
      <c r="WSD80"/>
      <c r="WSE80"/>
      <c r="WSF80"/>
      <c r="WSG80"/>
      <c r="WSH80"/>
      <c r="WSI80"/>
      <c r="WSJ80"/>
      <c r="WSK80"/>
      <c r="WSL80"/>
      <c r="WSM80"/>
      <c r="WSN80"/>
      <c r="WSO80"/>
      <c r="WSP80"/>
      <c r="WSQ80"/>
      <c r="WSR80"/>
      <c r="WSS80"/>
      <c r="WST80"/>
      <c r="WSU80"/>
      <c r="WSV80"/>
      <c r="WSW80"/>
      <c r="WSX80"/>
      <c r="WSY80"/>
      <c r="WSZ80"/>
      <c r="WTA80"/>
      <c r="WTB80"/>
      <c r="WTC80"/>
      <c r="WTD80"/>
      <c r="WTE80"/>
      <c r="WTF80"/>
      <c r="WTG80"/>
      <c r="WTH80"/>
      <c r="WTI80"/>
      <c r="WTJ80"/>
      <c r="WTK80"/>
      <c r="WTL80"/>
      <c r="WTM80"/>
      <c r="WTN80"/>
      <c r="WTO80"/>
      <c r="WTP80"/>
      <c r="WTQ80"/>
      <c r="WTR80"/>
      <c r="WTS80"/>
      <c r="WTT80"/>
      <c r="WTU80"/>
      <c r="WTV80"/>
      <c r="WTW80"/>
      <c r="WTX80"/>
      <c r="WTY80"/>
      <c r="WTZ80"/>
      <c r="WUA80"/>
      <c r="WUB80"/>
      <c r="WUC80"/>
      <c r="WUD80"/>
      <c r="WUE80"/>
      <c r="WUF80"/>
      <c r="WUG80"/>
      <c r="WUH80"/>
      <c r="WUI80"/>
      <c r="WUJ80"/>
      <c r="WUK80"/>
      <c r="WUL80"/>
      <c r="WUM80"/>
      <c r="WUN80"/>
      <c r="WUO80"/>
      <c r="WUP80"/>
      <c r="WUQ80"/>
      <c r="WUR80"/>
      <c r="WUS80"/>
      <c r="WUT80"/>
      <c r="WUU80"/>
      <c r="WUV80"/>
      <c r="WUW80"/>
      <c r="WUX80"/>
      <c r="WUY80"/>
      <c r="WUZ80"/>
      <c r="WVA80"/>
      <c r="WVB80"/>
      <c r="WVC80"/>
      <c r="WVD80"/>
      <c r="WVE80"/>
      <c r="WVF80"/>
      <c r="WVG80"/>
      <c r="WVH80"/>
      <c r="WVI80"/>
      <c r="WVJ80"/>
      <c r="WVK80"/>
      <c r="WVL80"/>
      <c r="WVM80"/>
      <c r="WVN80"/>
      <c r="WVO80"/>
      <c r="WVP80"/>
      <c r="WVQ80"/>
      <c r="WVR80"/>
      <c r="WVS80"/>
      <c r="WVT80"/>
      <c r="WVU80"/>
      <c r="WVV80"/>
      <c r="WVW80"/>
      <c r="WVX80"/>
      <c r="WVY80"/>
      <c r="WVZ80"/>
      <c r="WWA80"/>
      <c r="WWB80"/>
      <c r="WWC80"/>
      <c r="WWD80"/>
      <c r="WWE80"/>
      <c r="WWF80"/>
      <c r="WWG80"/>
      <c r="WWH80"/>
      <c r="WWI80"/>
      <c r="WWJ80"/>
      <c r="WWK80"/>
      <c r="WWL80"/>
      <c r="WWM80"/>
      <c r="WWN80"/>
      <c r="WWO80"/>
      <c r="WWP80"/>
      <c r="WWQ80"/>
      <c r="WWR80"/>
      <c r="WWS80"/>
      <c r="WWT80"/>
      <c r="WWU80"/>
      <c r="WWV80"/>
      <c r="WWW80"/>
      <c r="WWX80"/>
      <c r="WWY80"/>
      <c r="WWZ80"/>
      <c r="WXA80"/>
      <c r="WXB80"/>
      <c r="WXC80"/>
      <c r="WXD80"/>
      <c r="WXE80"/>
      <c r="WXF80"/>
      <c r="WXG80"/>
      <c r="WXH80"/>
      <c r="WXI80"/>
      <c r="WXJ80"/>
      <c r="WXK80"/>
      <c r="WXL80"/>
      <c r="WXM80"/>
      <c r="WXN80"/>
      <c r="WXO80"/>
      <c r="WXP80"/>
      <c r="WXQ80"/>
      <c r="WXR80"/>
      <c r="WXS80"/>
      <c r="WXT80"/>
      <c r="WXU80"/>
      <c r="WXV80"/>
      <c r="WXW80"/>
      <c r="WXX80"/>
      <c r="WXY80"/>
      <c r="WXZ80"/>
      <c r="WYA80"/>
      <c r="WYB80"/>
      <c r="WYC80"/>
      <c r="WYD80"/>
      <c r="WYE80"/>
      <c r="WYF80"/>
      <c r="WYG80"/>
      <c r="WYH80"/>
      <c r="WYI80"/>
      <c r="WYJ80"/>
      <c r="WYK80"/>
      <c r="WYL80"/>
      <c r="WYM80"/>
      <c r="WYN80"/>
      <c r="WYO80"/>
      <c r="WYP80"/>
      <c r="WYQ80"/>
      <c r="WYR80"/>
      <c r="WYS80"/>
      <c r="WYT80"/>
      <c r="WYU80"/>
      <c r="WYV80"/>
      <c r="WYW80"/>
      <c r="WYX80"/>
      <c r="WYY80"/>
      <c r="WYZ80"/>
      <c r="WZA80"/>
      <c r="WZB80"/>
      <c r="WZC80"/>
      <c r="WZD80"/>
      <c r="WZE80"/>
      <c r="WZF80"/>
      <c r="WZG80"/>
      <c r="WZH80"/>
      <c r="WZI80"/>
      <c r="WZJ80"/>
      <c r="WZK80"/>
      <c r="WZL80"/>
      <c r="WZM80"/>
      <c r="WZN80"/>
      <c r="WZO80"/>
      <c r="WZP80"/>
      <c r="WZQ80"/>
      <c r="WZR80"/>
      <c r="WZS80"/>
      <c r="WZT80"/>
      <c r="WZU80"/>
      <c r="WZV80"/>
      <c r="WZW80"/>
      <c r="WZX80"/>
      <c r="WZY80"/>
      <c r="WZZ80"/>
      <c r="XAA80"/>
      <c r="XAB80"/>
      <c r="XAC80"/>
      <c r="XAD80"/>
      <c r="XAE80"/>
      <c r="XAF80"/>
      <c r="XAG80"/>
      <c r="XAH80"/>
      <c r="XAI80"/>
      <c r="XAJ80"/>
      <c r="XAK80"/>
      <c r="XAL80"/>
      <c r="XAM80"/>
      <c r="XAN80"/>
      <c r="XAO80"/>
      <c r="XAP80"/>
      <c r="XAQ80"/>
      <c r="XAR80"/>
      <c r="XAS80"/>
      <c r="XAT80"/>
      <c r="XAU80"/>
      <c r="XAV80"/>
      <c r="XAW80"/>
      <c r="XAX80"/>
      <c r="XAY80"/>
      <c r="XAZ80"/>
      <c r="XBA80"/>
      <c r="XBB80"/>
      <c r="XBC80"/>
      <c r="XBD80"/>
      <c r="XBE80"/>
      <c r="XBF80"/>
      <c r="XBG80"/>
      <c r="XBH80"/>
      <c r="XBI80"/>
      <c r="XBJ80"/>
      <c r="XBK80"/>
      <c r="XBL80"/>
      <c r="XBM80"/>
      <c r="XBN80"/>
      <c r="XBO80"/>
      <c r="XBP80"/>
      <c r="XBQ80"/>
      <c r="XBR80"/>
      <c r="XBS80"/>
      <c r="XBT80"/>
      <c r="XBU80"/>
      <c r="XBV80"/>
      <c r="XBW80"/>
      <c r="XBX80"/>
      <c r="XBY80"/>
      <c r="XBZ80"/>
      <c r="XCA80"/>
      <c r="XCB80"/>
      <c r="XCC80"/>
      <c r="XCD80"/>
      <c r="XCE80"/>
      <c r="XCF80"/>
      <c r="XCG80"/>
      <c r="XCH80"/>
      <c r="XCI80"/>
      <c r="XCJ80"/>
      <c r="XCK80"/>
      <c r="XCL80"/>
      <c r="XCM80"/>
      <c r="XCN80"/>
      <c r="XCO80"/>
      <c r="XCP80"/>
      <c r="XCQ80"/>
      <c r="XCR80"/>
      <c r="XCS80"/>
      <c r="XCT80"/>
      <c r="XCU80"/>
      <c r="XCV80"/>
      <c r="XCW80"/>
      <c r="XCX80"/>
      <c r="XCY80"/>
      <c r="XCZ80"/>
      <c r="XDA80"/>
      <c r="XDB80"/>
      <c r="XDC80"/>
      <c r="XDD80"/>
      <c r="XDE80"/>
      <c r="XDF80"/>
      <c r="XDG80"/>
      <c r="XDH80"/>
      <c r="XDI80"/>
      <c r="XDJ80"/>
      <c r="XDK80"/>
      <c r="XDL80"/>
      <c r="XDM80"/>
      <c r="XDN80"/>
      <c r="XDO80"/>
      <c r="XDP80"/>
      <c r="XDQ80"/>
      <c r="XDR80"/>
      <c r="XDS80"/>
      <c r="XDT80"/>
      <c r="XDU80"/>
      <c r="XDV80"/>
      <c r="XDW80"/>
      <c r="XDX80"/>
      <c r="XDY80"/>
      <c r="XDZ80"/>
      <c r="XEA80"/>
      <c r="XEB80"/>
      <c r="XEC80"/>
      <c r="XED80"/>
      <c r="XEE80"/>
      <c r="XEF80"/>
      <c r="XEG80"/>
      <c r="XEH80"/>
      <c r="XEI80"/>
      <c r="XEJ80"/>
      <c r="XEK80"/>
      <c r="XEL80"/>
      <c r="XEM80"/>
      <c r="XEN80"/>
      <c r="XEO80"/>
      <c r="XEP80"/>
      <c r="XEQ80"/>
      <c r="XER80"/>
      <c r="XES80"/>
    </row>
    <row r="81" spans="1:41" ht="15.75">
      <c r="A81" s="319" t="s">
        <v>57</v>
      </c>
      <c r="B81" s="320"/>
      <c r="C81" s="320"/>
      <c r="D81" s="320"/>
      <c r="E81" s="321"/>
      <c r="H81" s="10"/>
      <c r="I81" s="243">
        <f>I80-SubAwards!D75</f>
        <v>0</v>
      </c>
      <c r="J81" s="10"/>
      <c r="K81" s="24"/>
      <c r="L81"/>
      <c r="M81" s="30"/>
      <c r="N81" s="243">
        <f>N80-SubAwards!E75</f>
        <v>0</v>
      </c>
      <c r="O81" s="10"/>
      <c r="P81" s="24"/>
      <c r="Q81"/>
      <c r="R81" s="10"/>
      <c r="S81" s="243">
        <f>S80-SubAwards!F75</f>
        <v>0</v>
      </c>
      <c r="T81" s="24"/>
      <c r="U81" s="24"/>
      <c r="W81" s="10"/>
      <c r="X81" s="243">
        <f>X80-SubAwards!G75</f>
        <v>0</v>
      </c>
      <c r="Y81" s="10"/>
      <c r="Z81" s="24"/>
      <c r="AA81"/>
      <c r="AB81" s="10"/>
      <c r="AC81" s="243">
        <f>AC80-SubAwards!H75</f>
        <v>0</v>
      </c>
      <c r="AD81" s="312">
        <f>SUM(I81:AC81)</f>
        <v>0</v>
      </c>
      <c r="AE81" s="10"/>
      <c r="AF81" s="10"/>
      <c r="AG81" s="10"/>
      <c r="AH81"/>
      <c r="AI81"/>
      <c r="AK81"/>
      <c r="AL81"/>
      <c r="AM81"/>
      <c r="AN81"/>
      <c r="AO81"/>
    </row>
    <row r="82" spans="1:41" ht="15.75">
      <c r="A82" s="319" t="s">
        <v>109</v>
      </c>
      <c r="B82" s="320"/>
      <c r="C82" s="320"/>
      <c r="D82" s="320"/>
      <c r="E82" s="321"/>
      <c r="H82" s="10"/>
      <c r="I82" s="243">
        <f>I44+I48+I58+I61+I64+I75+I76</f>
        <v>0</v>
      </c>
      <c r="J82" s="10"/>
      <c r="K82" s="24"/>
      <c r="L82"/>
      <c r="M82" s="30"/>
      <c r="N82" s="243">
        <f>N44+N48+N58+N61+N64+N75+N76</f>
        <v>0</v>
      </c>
      <c r="O82" s="10"/>
      <c r="P82" s="24"/>
      <c r="Q82"/>
      <c r="R82" s="10"/>
      <c r="S82" s="243">
        <f>S44+S48+S58+S61+S64+S75+S76</f>
        <v>0</v>
      </c>
      <c r="T82" s="24"/>
      <c r="U82" s="24"/>
      <c r="W82" s="10"/>
      <c r="X82" s="243">
        <f>X44+X48+X58+X61+X64+X75+X76</f>
        <v>0</v>
      </c>
      <c r="Y82" s="10"/>
      <c r="Z82" s="24"/>
      <c r="AA82"/>
      <c r="AB82" s="10"/>
      <c r="AC82" s="243">
        <f>AC44+AC48+AC58+AC61+AC64+AC75+AC76</f>
        <v>0</v>
      </c>
      <c r="AD82" s="312">
        <f>SUM(I82:AC82)</f>
        <v>0</v>
      </c>
      <c r="AE82" s="10"/>
      <c r="AF82" s="10"/>
      <c r="AG82" s="10"/>
      <c r="AH82"/>
      <c r="AI82"/>
      <c r="AK82"/>
      <c r="AL82"/>
      <c r="AM82"/>
      <c r="AN82"/>
      <c r="AO82"/>
    </row>
    <row r="83" spans="1:41" ht="16.5" thickBot="1">
      <c r="A83" s="319" t="s">
        <v>43</v>
      </c>
      <c r="B83" s="320"/>
      <c r="C83" s="320"/>
      <c r="D83" s="320"/>
      <c r="E83" s="321"/>
      <c r="H83" s="10"/>
      <c r="I83" s="243">
        <f>ROUNDUP(I79*I82, 0)</f>
        <v>0</v>
      </c>
      <c r="J83" s="10"/>
      <c r="K83" s="24"/>
      <c r="L83" s="10"/>
      <c r="M83" s="30"/>
      <c r="N83" s="243">
        <f>ROUNDUP(N79*N82, 0)</f>
        <v>0</v>
      </c>
      <c r="O83" s="10"/>
      <c r="P83" s="24"/>
      <c r="Q83"/>
      <c r="R83" s="10"/>
      <c r="S83" s="243">
        <f>ROUNDUP(S79*S82, 0)</f>
        <v>0</v>
      </c>
      <c r="T83" s="24"/>
      <c r="U83" s="24"/>
      <c r="W83" s="10"/>
      <c r="X83" s="243">
        <f>ROUNDUP(X79*X82, 0)</f>
        <v>0</v>
      </c>
      <c r="Y83" s="10"/>
      <c r="Z83" s="24"/>
      <c r="AA83"/>
      <c r="AB83" s="10"/>
      <c r="AC83" s="243">
        <f>ROUNDUP(AC79*AC82, 0)</f>
        <v>0</v>
      </c>
      <c r="AD83" s="312">
        <f>SUM(I83:AC83)</f>
        <v>0</v>
      </c>
      <c r="AE83" s="348"/>
      <c r="AF83" s="347"/>
      <c r="AG83" s="347"/>
      <c r="AH83"/>
      <c r="AI83"/>
      <c r="AK83"/>
      <c r="AL83"/>
      <c r="AM83"/>
      <c r="AN83"/>
      <c r="AO83"/>
    </row>
    <row r="84" spans="1:41" ht="16.5" thickBot="1">
      <c r="A84" s="322" t="s">
        <v>58</v>
      </c>
      <c r="B84" s="323"/>
      <c r="C84" s="323"/>
      <c r="D84" s="323"/>
      <c r="E84" s="324"/>
      <c r="F84" s="49"/>
      <c r="G84" s="49"/>
      <c r="H84" s="50"/>
      <c r="I84" s="244">
        <f>I83+I80</f>
        <v>0</v>
      </c>
      <c r="J84" s="50"/>
      <c r="K84" s="51"/>
      <c r="L84" s="49"/>
      <c r="M84" s="52"/>
      <c r="N84" s="244">
        <f>N80+N83</f>
        <v>0</v>
      </c>
      <c r="O84" s="50"/>
      <c r="P84" s="51"/>
      <c r="Q84" s="49"/>
      <c r="R84" s="50"/>
      <c r="S84" s="244">
        <f>S80+S83</f>
        <v>0</v>
      </c>
      <c r="T84" s="51"/>
      <c r="U84" s="51"/>
      <c r="V84" s="49"/>
      <c r="W84" s="50"/>
      <c r="X84" s="244">
        <f>X80+X83</f>
        <v>0</v>
      </c>
      <c r="Y84" s="50"/>
      <c r="Z84" s="51"/>
      <c r="AA84" s="49"/>
      <c r="AB84" s="50"/>
      <c r="AC84" s="244">
        <f>AC80+AC83</f>
        <v>0</v>
      </c>
      <c r="AD84" s="313">
        <f>SUM(I84:AC84)</f>
        <v>0</v>
      </c>
      <c r="AE84" s="10"/>
      <c r="AF84" s="24"/>
      <c r="AG84" s="24"/>
      <c r="AH84"/>
      <c r="AI84" s="10"/>
      <c r="AJ84" s="5"/>
      <c r="AN84" s="246"/>
      <c r="AO84"/>
    </row>
    <row r="85" spans="1:41" ht="13.5" thickBot="1">
      <c r="T85" s="35"/>
      <c r="U85" s="35"/>
      <c r="X85" s="217"/>
      <c r="AA85" s="35"/>
      <c r="AB85" s="24"/>
      <c r="AF85"/>
      <c r="AH85" s="10"/>
      <c r="AI85" s="10"/>
      <c r="AK85" s="10"/>
    </row>
    <row r="86" spans="1:41" ht="13.5" thickTop="1">
      <c r="A86" s="615" t="s">
        <v>159</v>
      </c>
      <c r="B86" s="616"/>
      <c r="C86" s="619" t="s">
        <v>160</v>
      </c>
      <c r="D86" s="620"/>
      <c r="E86" s="621"/>
      <c r="F86" s="622" t="s">
        <v>172</v>
      </c>
      <c r="G86" s="623"/>
      <c r="H86" s="624"/>
      <c r="I86" s="631" t="s">
        <v>171</v>
      </c>
      <c r="J86" s="422"/>
      <c r="K86" s="422"/>
      <c r="L86" s="422"/>
      <c r="M86" s="422"/>
      <c r="N86" s="422"/>
      <c r="P86" s="422"/>
      <c r="Q86" s="422"/>
      <c r="R86" s="422"/>
      <c r="S86" s="422"/>
      <c r="T86" s="423"/>
      <c r="U86" s="423"/>
      <c r="W86" s="422"/>
      <c r="X86" s="424"/>
      <c r="Y86" s="422"/>
      <c r="Z86" s="422"/>
      <c r="AA86" s="423"/>
      <c r="AB86" s="425"/>
      <c r="AD86" s="422"/>
      <c r="AE86" s="422"/>
      <c r="AF86"/>
      <c r="AG86" s="422"/>
      <c r="AH86" s="399"/>
      <c r="AI86" s="399"/>
      <c r="AK86" s="399"/>
      <c r="AL86" s="422"/>
      <c r="AM86" s="422"/>
      <c r="AN86" s="422"/>
      <c r="AO86" s="422"/>
    </row>
    <row r="87" spans="1:41" ht="25.5">
      <c r="A87" s="617"/>
      <c r="B87" s="618"/>
      <c r="C87" s="426" t="s">
        <v>47</v>
      </c>
      <c r="D87" s="427" t="s">
        <v>161</v>
      </c>
      <c r="E87" s="448" t="s">
        <v>170</v>
      </c>
      <c r="F87" s="429" t="s">
        <v>162</v>
      </c>
      <c r="G87" s="430" t="s">
        <v>163</v>
      </c>
      <c r="H87" s="428" t="s">
        <v>19</v>
      </c>
      <c r="I87" s="632"/>
      <c r="J87" s="422"/>
      <c r="K87" s="422"/>
      <c r="L87" s="422"/>
      <c r="M87" s="422"/>
      <c r="N87" s="422"/>
      <c r="P87" s="422"/>
      <c r="Q87" s="422"/>
      <c r="R87" s="422"/>
      <c r="S87" s="422"/>
      <c r="T87" s="423"/>
      <c r="U87" s="423"/>
      <c r="W87" s="422"/>
      <c r="X87" s="424"/>
      <c r="Y87" s="422"/>
      <c r="Z87" s="422"/>
      <c r="AA87" s="423"/>
      <c r="AB87" s="425"/>
      <c r="AD87" s="422"/>
      <c r="AE87" s="422"/>
      <c r="AF87"/>
      <c r="AG87" s="422"/>
      <c r="AH87" s="399"/>
      <c r="AI87" s="399"/>
      <c r="AK87" s="399"/>
      <c r="AL87" s="422"/>
      <c r="AM87" s="422"/>
      <c r="AN87" s="422"/>
      <c r="AO87" s="422"/>
    </row>
    <row r="88" spans="1:41">
      <c r="A88" s="625" t="s">
        <v>164</v>
      </c>
      <c r="B88" s="626"/>
      <c r="C88" s="431">
        <f>SUM(D88:E88)</f>
        <v>0</v>
      </c>
      <c r="D88" s="432">
        <f>'Non-Federal Detail'!H42+'Non-Federal Detail'!M42+'Non-Federal Detail'!R42+'Non-Federal Detail'!W42+'Non-Federal Detail'!AB42</f>
        <v>0</v>
      </c>
      <c r="E88" s="432">
        <f>H42+M42+R42+W42+AB42</f>
        <v>0</v>
      </c>
      <c r="F88" s="433"/>
      <c r="G88" s="434"/>
      <c r="H88" s="435"/>
      <c r="I88" s="449">
        <f>F88+G88+H88</f>
        <v>0</v>
      </c>
      <c r="J88" s="422"/>
      <c r="K88" s="422"/>
      <c r="L88" s="422"/>
      <c r="M88" s="422"/>
      <c r="N88" s="422"/>
      <c r="P88" s="422"/>
      <c r="Q88" s="422"/>
      <c r="R88" s="422"/>
      <c r="S88" s="422"/>
      <c r="T88" s="423"/>
      <c r="U88" s="423"/>
      <c r="W88" s="422"/>
      <c r="X88" s="424"/>
      <c r="Y88" s="422"/>
      <c r="Z88" s="422"/>
      <c r="AA88" s="423"/>
      <c r="AB88" s="425"/>
      <c r="AD88" s="422"/>
      <c r="AE88" s="422"/>
      <c r="AF88"/>
      <c r="AG88" s="422"/>
      <c r="AH88" s="399"/>
      <c r="AI88" s="399"/>
      <c r="AK88" s="399"/>
      <c r="AL88" s="422"/>
      <c r="AM88" s="422"/>
      <c r="AN88" s="422"/>
      <c r="AO88" s="422"/>
    </row>
    <row r="89" spans="1:41">
      <c r="A89" s="625" t="s">
        <v>165</v>
      </c>
      <c r="B89" s="626"/>
      <c r="C89" s="431">
        <f t="shared" ref="C89:C93" si="0">SUM(D89:E89)</f>
        <v>0</v>
      </c>
      <c r="D89" s="432">
        <f>'Non-Federal Detail'!I42+'Non-Federal Detail'!N42+'Non-Federal Detail'!S42+'Non-Federal Detail'!X42+'Non-Federal Detail'!AC42</f>
        <v>0</v>
      </c>
      <c r="E89" s="432">
        <f>I42+N42+S42+X42+AC42</f>
        <v>0</v>
      </c>
      <c r="F89" s="436"/>
      <c r="G89" s="437"/>
      <c r="H89" s="438"/>
      <c r="I89" s="449">
        <f>F89+G89+H89</f>
        <v>0</v>
      </c>
      <c r="J89" s="422"/>
      <c r="K89" s="422"/>
      <c r="L89" s="422"/>
      <c r="M89" s="422"/>
      <c r="N89" s="422"/>
      <c r="P89" s="422"/>
      <c r="Q89" s="422"/>
      <c r="R89" s="422"/>
      <c r="S89" s="422"/>
      <c r="T89" s="423"/>
      <c r="U89" s="423"/>
      <c r="W89" s="422"/>
      <c r="X89" s="424"/>
      <c r="Y89" s="422"/>
      <c r="Z89" s="422"/>
      <c r="AA89" s="423"/>
      <c r="AB89" s="425"/>
      <c r="AD89" s="422"/>
      <c r="AE89" s="422"/>
      <c r="AF89"/>
      <c r="AG89" s="422"/>
      <c r="AH89" s="399"/>
      <c r="AI89" s="399"/>
      <c r="AK89" s="399"/>
      <c r="AL89" s="422"/>
      <c r="AM89" s="422"/>
      <c r="AN89" s="422"/>
      <c r="AO89" s="422"/>
    </row>
    <row r="90" spans="1:41">
      <c r="A90" s="625" t="s">
        <v>37</v>
      </c>
      <c r="B90" s="626"/>
      <c r="C90" s="431">
        <f t="shared" si="0"/>
        <v>0</v>
      </c>
      <c r="D90" s="432">
        <f>'Non-Federal Detail'!AD81-'Non-Federal Detail'!AD42</f>
        <v>0</v>
      </c>
      <c r="E90" s="432">
        <f>AD80-AD42</f>
        <v>0</v>
      </c>
      <c r="F90" s="436"/>
      <c r="G90" s="437"/>
      <c r="H90" s="438"/>
      <c r="I90" s="449">
        <f t="shared" ref="I90" si="1">F90+G90+H90</f>
        <v>0</v>
      </c>
      <c r="J90" s="422"/>
      <c r="K90" s="422"/>
      <c r="L90" s="422"/>
      <c r="M90" s="422"/>
      <c r="N90" s="422"/>
      <c r="P90" s="422"/>
      <c r="Q90" s="422"/>
      <c r="R90" s="422"/>
      <c r="S90" s="422"/>
      <c r="T90" s="423"/>
      <c r="U90" s="423"/>
      <c r="W90" s="422"/>
      <c r="X90" s="424"/>
      <c r="Y90" s="422"/>
      <c r="Z90" s="422"/>
      <c r="AA90" s="423"/>
      <c r="AB90" s="425"/>
      <c r="AD90" s="422"/>
      <c r="AE90" s="422"/>
      <c r="AF90"/>
      <c r="AG90" s="422"/>
      <c r="AH90" s="399"/>
      <c r="AI90" s="399"/>
      <c r="AK90" s="399"/>
      <c r="AL90" s="422"/>
      <c r="AM90" s="422"/>
      <c r="AN90" s="422"/>
      <c r="AO90" s="422"/>
    </row>
    <row r="91" spans="1:41">
      <c r="A91" s="627" t="s">
        <v>166</v>
      </c>
      <c r="B91" s="628"/>
      <c r="C91" s="439">
        <f>SUM(C88:C90)</f>
        <v>0</v>
      </c>
      <c r="D91" s="440">
        <f t="shared" ref="D91:H91" si="2">SUM(D88:D90)</f>
        <v>0</v>
      </c>
      <c r="E91" s="440">
        <f t="shared" si="2"/>
        <v>0</v>
      </c>
      <c r="F91" s="441">
        <f>SUM(F88:F90)</f>
        <v>0</v>
      </c>
      <c r="G91" s="442">
        <f t="shared" si="2"/>
        <v>0</v>
      </c>
      <c r="H91" s="443">
        <f t="shared" si="2"/>
        <v>0</v>
      </c>
      <c r="I91" s="637">
        <f>SUM(I88:I90)</f>
        <v>0</v>
      </c>
      <c r="J91" s="422"/>
      <c r="K91" s="422"/>
      <c r="L91" s="422"/>
      <c r="M91" s="422"/>
      <c r="N91" s="422"/>
      <c r="P91" s="422"/>
      <c r="Q91" s="422"/>
      <c r="R91" s="422"/>
      <c r="S91" s="422"/>
      <c r="T91" s="423"/>
      <c r="U91" s="423"/>
      <c r="W91" s="422"/>
      <c r="X91" s="424"/>
      <c r="Y91" s="422"/>
      <c r="Z91" s="422"/>
      <c r="AA91" s="423"/>
      <c r="AB91" s="425"/>
      <c r="AD91" s="422"/>
      <c r="AE91" s="422"/>
      <c r="AF91"/>
      <c r="AG91" s="422"/>
      <c r="AH91" s="399"/>
      <c r="AI91" s="399"/>
      <c r="AK91" s="399"/>
      <c r="AL91" s="422"/>
      <c r="AM91" s="422"/>
      <c r="AN91" s="422"/>
      <c r="AO91" s="422"/>
    </row>
    <row r="92" spans="1:41">
      <c r="A92" s="625" t="s">
        <v>167</v>
      </c>
      <c r="B92" s="626"/>
      <c r="C92" s="431">
        <f t="shared" si="0"/>
        <v>0</v>
      </c>
      <c r="D92" s="432">
        <f>'Non-Federal Detail'!I84+'Non-Federal Detail'!N84+'Non-Federal Detail'!S84+'Non-Federal Detail'!X84+'Non-Federal Detail'!AC84</f>
        <v>0</v>
      </c>
      <c r="E92" s="432">
        <f>I83+N83+S83+X83+AC83</f>
        <v>0</v>
      </c>
      <c r="F92" s="436"/>
      <c r="G92" s="437"/>
      <c r="H92" s="438"/>
      <c r="I92" s="449">
        <f>F92+G92+H92</f>
        <v>0</v>
      </c>
      <c r="J92" s="422"/>
      <c r="K92" s="422"/>
      <c r="L92" s="422"/>
      <c r="M92" s="422"/>
      <c r="N92" s="422"/>
      <c r="P92" s="422"/>
      <c r="Q92" s="422"/>
      <c r="R92" s="422"/>
      <c r="S92" s="422"/>
      <c r="T92" s="423"/>
      <c r="U92" s="423"/>
      <c r="W92" s="422"/>
      <c r="X92" s="424"/>
      <c r="Y92" s="422"/>
      <c r="Z92" s="422"/>
      <c r="AA92" s="423"/>
      <c r="AB92" s="425"/>
      <c r="AD92" s="422"/>
      <c r="AE92" s="422"/>
      <c r="AF92"/>
      <c r="AG92" s="422"/>
      <c r="AH92" s="399"/>
      <c r="AI92" s="399"/>
      <c r="AK92" s="399"/>
      <c r="AL92" s="422"/>
      <c r="AM92" s="422"/>
      <c r="AN92" s="422"/>
      <c r="AO92" s="422"/>
    </row>
    <row r="93" spans="1:41" ht="13.5" thickBot="1">
      <c r="A93" s="629" t="s">
        <v>168</v>
      </c>
      <c r="B93" s="630"/>
      <c r="C93" s="444">
        <f t="shared" si="0"/>
        <v>0</v>
      </c>
      <c r="D93" s="445">
        <f>SUM(D91:D92)</f>
        <v>0</v>
      </c>
      <c r="E93" s="445">
        <f>SUM(E91:E92)</f>
        <v>0</v>
      </c>
      <c r="F93" s="446">
        <f>SUM(F91:F92)</f>
        <v>0</v>
      </c>
      <c r="G93" s="445">
        <f>SUM(G91:G92)</f>
        <v>0</v>
      </c>
      <c r="H93" s="447">
        <f>SUM(H91:H92)</f>
        <v>0</v>
      </c>
      <c r="I93" s="636">
        <f>I91+I92</f>
        <v>0</v>
      </c>
      <c r="J93" s="422"/>
      <c r="K93" s="422"/>
      <c r="L93" s="422"/>
      <c r="M93" s="422"/>
      <c r="N93" s="422"/>
      <c r="P93" s="422"/>
      <c r="Q93" s="422"/>
      <c r="R93" s="422"/>
      <c r="S93" s="422"/>
      <c r="T93" s="423"/>
      <c r="U93" s="423"/>
      <c r="W93" s="422"/>
      <c r="X93" s="424"/>
      <c r="Y93" s="422"/>
      <c r="Z93" s="422"/>
      <c r="AA93" s="423"/>
      <c r="AB93" s="425"/>
      <c r="AD93" s="422"/>
      <c r="AE93" s="422"/>
      <c r="AF93"/>
      <c r="AG93" s="422"/>
      <c r="AH93" s="399"/>
      <c r="AI93" s="399"/>
      <c r="AK93" s="399"/>
      <c r="AL93" s="422"/>
      <c r="AM93" s="422"/>
      <c r="AN93" s="422"/>
      <c r="AO93" s="422"/>
    </row>
    <row r="94" spans="1:41" ht="13.5" thickTop="1">
      <c r="T94" s="35"/>
      <c r="U94" s="35"/>
      <c r="AA94" s="35"/>
      <c r="AB94" s="24"/>
    </row>
    <row r="95" spans="1:41" ht="13.5" thickBot="1">
      <c r="T95" s="35"/>
      <c r="U95" s="35"/>
      <c r="AA95" s="35"/>
      <c r="AB95" s="24"/>
    </row>
    <row r="96" spans="1:41" ht="16.5" thickBot="1">
      <c r="A96" s="567" t="s">
        <v>95</v>
      </c>
      <c r="B96" s="568"/>
      <c r="C96" s="568"/>
      <c r="D96" s="569"/>
      <c r="AA96" s="35"/>
      <c r="AB96" s="24"/>
    </row>
    <row r="97" spans="1:28">
      <c r="A97" s="566"/>
      <c r="B97" s="558"/>
      <c r="C97" s="558"/>
      <c r="D97" s="559"/>
      <c r="E97" s="557"/>
      <c r="F97" s="558"/>
      <c r="G97" s="558"/>
      <c r="H97" s="558"/>
      <c r="I97" s="558"/>
      <c r="J97" s="559"/>
      <c r="K97" s="548"/>
      <c r="L97" s="549"/>
      <c r="M97" s="549"/>
      <c r="N97" s="549"/>
      <c r="O97" s="549"/>
      <c r="P97" s="549"/>
      <c r="Q97" s="550"/>
      <c r="AA97" s="35"/>
      <c r="AB97" s="24"/>
    </row>
    <row r="98" spans="1:28">
      <c r="A98" s="560"/>
      <c r="B98" s="561"/>
      <c r="C98" s="561"/>
      <c r="D98" s="562"/>
      <c r="E98" s="560"/>
      <c r="F98" s="561"/>
      <c r="G98" s="561"/>
      <c r="H98" s="561"/>
      <c r="I98" s="561"/>
      <c r="J98" s="562"/>
      <c r="K98" s="551"/>
      <c r="L98" s="552"/>
      <c r="M98" s="552"/>
      <c r="N98" s="552"/>
      <c r="O98" s="552"/>
      <c r="P98" s="552"/>
      <c r="Q98" s="553"/>
      <c r="AA98" s="35"/>
      <c r="AB98" s="24"/>
    </row>
    <row r="99" spans="1:28">
      <c r="A99" s="560"/>
      <c r="B99" s="561"/>
      <c r="C99" s="561"/>
      <c r="D99" s="562"/>
      <c r="E99" s="560"/>
      <c r="F99" s="561"/>
      <c r="G99" s="561"/>
      <c r="H99" s="561"/>
      <c r="I99" s="561"/>
      <c r="J99" s="562"/>
      <c r="K99" s="551"/>
      <c r="L99" s="552"/>
      <c r="M99" s="552"/>
      <c r="N99" s="552"/>
      <c r="O99" s="552"/>
      <c r="P99" s="552"/>
      <c r="Q99" s="553"/>
      <c r="AA99" s="35"/>
      <c r="AB99" s="24"/>
    </row>
    <row r="100" spans="1:28">
      <c r="A100" s="560"/>
      <c r="B100" s="561"/>
      <c r="C100" s="561"/>
      <c r="D100" s="562"/>
      <c r="E100" s="560"/>
      <c r="F100" s="561"/>
      <c r="G100" s="561"/>
      <c r="H100" s="561"/>
      <c r="I100" s="561"/>
      <c r="J100" s="562"/>
      <c r="K100" s="551"/>
      <c r="L100" s="552"/>
      <c r="M100" s="552"/>
      <c r="N100" s="552"/>
      <c r="O100" s="552"/>
      <c r="P100" s="552"/>
      <c r="Q100" s="553"/>
      <c r="AB100" s="10"/>
    </row>
    <row r="101" spans="1:28">
      <c r="A101" s="560"/>
      <c r="B101" s="561"/>
      <c r="C101" s="561"/>
      <c r="D101" s="562"/>
      <c r="E101" s="560"/>
      <c r="F101" s="561"/>
      <c r="G101" s="561"/>
      <c r="H101" s="561"/>
      <c r="I101" s="561"/>
      <c r="J101" s="562"/>
      <c r="K101" s="551"/>
      <c r="L101" s="552"/>
      <c r="M101" s="552"/>
      <c r="N101" s="552"/>
      <c r="O101" s="552"/>
      <c r="P101" s="552"/>
      <c r="Q101" s="553"/>
      <c r="AB101" s="10"/>
    </row>
    <row r="102" spans="1:28">
      <c r="A102" s="560"/>
      <c r="B102" s="561"/>
      <c r="C102" s="561"/>
      <c r="D102" s="562"/>
      <c r="E102" s="560"/>
      <c r="F102" s="561"/>
      <c r="G102" s="561"/>
      <c r="H102" s="561"/>
      <c r="I102" s="561"/>
      <c r="J102" s="562"/>
      <c r="K102" s="551"/>
      <c r="L102" s="552"/>
      <c r="M102" s="552"/>
      <c r="N102" s="552"/>
      <c r="O102" s="552"/>
      <c r="P102" s="552"/>
      <c r="Q102" s="553"/>
      <c r="AB102" s="10"/>
    </row>
    <row r="103" spans="1:28">
      <c r="A103" s="560"/>
      <c r="B103" s="561"/>
      <c r="C103" s="561"/>
      <c r="D103" s="562"/>
      <c r="E103" s="560"/>
      <c r="F103" s="561"/>
      <c r="G103" s="561"/>
      <c r="H103" s="561"/>
      <c r="I103" s="561"/>
      <c r="J103" s="562"/>
      <c r="K103" s="551"/>
      <c r="L103" s="552"/>
      <c r="M103" s="552"/>
      <c r="N103" s="552"/>
      <c r="O103" s="552"/>
      <c r="P103" s="552"/>
      <c r="Q103" s="553"/>
      <c r="AB103" s="10"/>
    </row>
    <row r="104" spans="1:28">
      <c r="A104" s="560"/>
      <c r="B104" s="561"/>
      <c r="C104" s="561"/>
      <c r="D104" s="562"/>
      <c r="E104" s="560"/>
      <c r="F104" s="561"/>
      <c r="G104" s="561"/>
      <c r="H104" s="561"/>
      <c r="I104" s="561"/>
      <c r="J104" s="562"/>
      <c r="K104" s="551"/>
      <c r="L104" s="552"/>
      <c r="M104" s="552"/>
      <c r="N104" s="552"/>
      <c r="O104" s="552"/>
      <c r="P104" s="552"/>
      <c r="Q104" s="553"/>
      <c r="AB104" s="10"/>
    </row>
    <row r="105" spans="1:28">
      <c r="A105" s="560"/>
      <c r="B105" s="561"/>
      <c r="C105" s="561"/>
      <c r="D105" s="562"/>
      <c r="E105" s="560"/>
      <c r="F105" s="561"/>
      <c r="G105" s="561"/>
      <c r="H105" s="561"/>
      <c r="I105" s="561"/>
      <c r="J105" s="562"/>
      <c r="K105" s="551"/>
      <c r="L105" s="552"/>
      <c r="M105" s="552"/>
      <c r="N105" s="552"/>
      <c r="O105" s="552"/>
      <c r="P105" s="552"/>
      <c r="Q105" s="553"/>
      <c r="AB105" s="10"/>
    </row>
    <row r="106" spans="1:28">
      <c r="A106" s="560"/>
      <c r="B106" s="561"/>
      <c r="C106" s="561"/>
      <c r="D106" s="562"/>
      <c r="E106" s="560"/>
      <c r="F106" s="561"/>
      <c r="G106" s="561"/>
      <c r="H106" s="561"/>
      <c r="I106" s="561"/>
      <c r="J106" s="562"/>
      <c r="K106" s="551"/>
      <c r="L106" s="552"/>
      <c r="M106" s="552"/>
      <c r="N106" s="552"/>
      <c r="O106" s="552"/>
      <c r="P106" s="552"/>
      <c r="Q106" s="553"/>
      <c r="AB106" s="10"/>
    </row>
    <row r="107" spans="1:28" ht="13.5" thickBot="1">
      <c r="A107" s="563"/>
      <c r="B107" s="564"/>
      <c r="C107" s="564"/>
      <c r="D107" s="565"/>
      <c r="E107" s="563"/>
      <c r="F107" s="564"/>
      <c r="G107" s="564"/>
      <c r="H107" s="564"/>
      <c r="I107" s="564"/>
      <c r="J107" s="565"/>
      <c r="K107" s="554"/>
      <c r="L107" s="555"/>
      <c r="M107" s="555"/>
      <c r="N107" s="555"/>
      <c r="O107" s="555"/>
      <c r="P107" s="555"/>
      <c r="Q107" s="556"/>
      <c r="AB107" s="10"/>
    </row>
    <row r="108" spans="1:28">
      <c r="AB108" s="10"/>
    </row>
    <row r="109" spans="1:28">
      <c r="AB109" s="10"/>
    </row>
    <row r="110" spans="1:28">
      <c r="AB110" s="10"/>
    </row>
    <row r="111" spans="1:28">
      <c r="AB111" s="10"/>
    </row>
    <row r="112" spans="1:28">
      <c r="AB112" s="10"/>
    </row>
    <row r="113" spans="28:28">
      <c r="AB113" s="10"/>
    </row>
    <row r="114" spans="28:28">
      <c r="AB114" s="10"/>
    </row>
    <row r="115" spans="28:28">
      <c r="AB115" s="10"/>
    </row>
    <row r="116" spans="28:28">
      <c r="AB116" s="10"/>
    </row>
    <row r="117" spans="28:28">
      <c r="AB117" s="10"/>
    </row>
    <row r="118" spans="28:28">
      <c r="AB118" s="10"/>
    </row>
    <row r="119" spans="28:28">
      <c r="AB119" s="10"/>
    </row>
    <row r="120" spans="28:28">
      <c r="AB120" s="10"/>
    </row>
    <row r="121" spans="28:28">
      <c r="AB121" s="10"/>
    </row>
    <row r="122" spans="28:28">
      <c r="AB122" s="10"/>
    </row>
    <row r="123" spans="28:28">
      <c r="AB123" s="10"/>
    </row>
    <row r="124" spans="28:28">
      <c r="AB124" s="10"/>
    </row>
    <row r="125" spans="28:28">
      <c r="AB125" s="10"/>
    </row>
    <row r="126" spans="28:28">
      <c r="AB126" s="10"/>
    </row>
    <row r="127" spans="28:28">
      <c r="AB127" s="10"/>
    </row>
    <row r="128" spans="28:28">
      <c r="AB128" s="10"/>
    </row>
    <row r="129" spans="28:28">
      <c r="AB129" s="10"/>
    </row>
    <row r="130" spans="28:28">
      <c r="AB130" s="10"/>
    </row>
    <row r="131" spans="28:28">
      <c r="AB131" s="10"/>
    </row>
    <row r="132" spans="28:28">
      <c r="AB132" s="10"/>
    </row>
    <row r="133" spans="28:28">
      <c r="AB133" s="10"/>
    </row>
    <row r="134" spans="28:28">
      <c r="AB134" s="10"/>
    </row>
    <row r="135" spans="28:28">
      <c r="AB135" s="10"/>
    </row>
    <row r="136" spans="28:28">
      <c r="AB136" s="10"/>
    </row>
    <row r="137" spans="28:28">
      <c r="AB137" s="10"/>
    </row>
    <row r="138" spans="28:28">
      <c r="AB138" s="10"/>
    </row>
    <row r="139" spans="28:28">
      <c r="AB139" s="10"/>
    </row>
    <row r="140" spans="28:28">
      <c r="AB140" s="10"/>
    </row>
    <row r="141" spans="28:28">
      <c r="AB141" s="10"/>
    </row>
    <row r="142" spans="28:28">
      <c r="AB142" s="10"/>
    </row>
    <row r="143" spans="28:28">
      <c r="AB143" s="10"/>
    </row>
    <row r="144" spans="28:28">
      <c r="AB144" s="10"/>
    </row>
    <row r="145" spans="28:28">
      <c r="AB145" s="10"/>
    </row>
    <row r="146" spans="28:28">
      <c r="AB146" s="10"/>
    </row>
    <row r="147" spans="28:28">
      <c r="AB147" s="10"/>
    </row>
    <row r="148" spans="28:28">
      <c r="AB148" s="10"/>
    </row>
    <row r="149" spans="28:28">
      <c r="AB149" s="10"/>
    </row>
    <row r="150" spans="28:28">
      <c r="AB150" s="10"/>
    </row>
    <row r="151" spans="28:28">
      <c r="AB151" s="10"/>
    </row>
    <row r="152" spans="28:28">
      <c r="AB152" s="10"/>
    </row>
    <row r="153" spans="28:28">
      <c r="AB153" s="10"/>
    </row>
    <row r="154" spans="28:28">
      <c r="AB154" s="10"/>
    </row>
    <row r="155" spans="28:28">
      <c r="AB155" s="10"/>
    </row>
    <row r="156" spans="28:28">
      <c r="AB156" s="10"/>
    </row>
    <row r="157" spans="28:28">
      <c r="AB157" s="10"/>
    </row>
    <row r="158" spans="28:28">
      <c r="AB158" s="10"/>
    </row>
    <row r="159" spans="28:28">
      <c r="AB159" s="10"/>
    </row>
    <row r="160" spans="28:28">
      <c r="AB160" s="10"/>
    </row>
    <row r="161" spans="28:28">
      <c r="AB161" s="10"/>
    </row>
    <row r="162" spans="28:28">
      <c r="AB162" s="10"/>
    </row>
    <row r="163" spans="28:28">
      <c r="AB163" s="10"/>
    </row>
    <row r="164" spans="28:28">
      <c r="AB164" s="10"/>
    </row>
    <row r="165" spans="28:28">
      <c r="AB165" s="10"/>
    </row>
    <row r="166" spans="28:28">
      <c r="AB166" s="10"/>
    </row>
    <row r="167" spans="28:28">
      <c r="AB167" s="10"/>
    </row>
    <row r="168" spans="28:28">
      <c r="AB168" s="10"/>
    </row>
    <row r="169" spans="28:28">
      <c r="AB169" s="10"/>
    </row>
    <row r="170" spans="28:28">
      <c r="AB170" s="10"/>
    </row>
    <row r="171" spans="28:28">
      <c r="AB171" s="10"/>
    </row>
    <row r="172" spans="28:28">
      <c r="AB172" s="10"/>
    </row>
    <row r="173" spans="28:28">
      <c r="AB173" s="10"/>
    </row>
    <row r="174" spans="28:28">
      <c r="AB174" s="10"/>
    </row>
    <row r="175" spans="28:28">
      <c r="AB175" s="10"/>
    </row>
    <row r="176" spans="28:28">
      <c r="AB176" s="10"/>
    </row>
    <row r="177" spans="28:28">
      <c r="AB177" s="10"/>
    </row>
    <row r="178" spans="28:28">
      <c r="AB178" s="10"/>
    </row>
    <row r="179" spans="28:28">
      <c r="AB179" s="10"/>
    </row>
    <row r="180" spans="28:28">
      <c r="AB180" s="10"/>
    </row>
    <row r="181" spans="28:28">
      <c r="AB181" s="10"/>
    </row>
    <row r="182" spans="28:28">
      <c r="AB182" s="10"/>
    </row>
    <row r="183" spans="28:28">
      <c r="AB183" s="10"/>
    </row>
    <row r="184" spans="28:28">
      <c r="AB184" s="10"/>
    </row>
    <row r="185" spans="28:28">
      <c r="AB185" s="10"/>
    </row>
    <row r="186" spans="28:28">
      <c r="AB186" s="10"/>
    </row>
    <row r="187" spans="28:28">
      <c r="AB187" s="10"/>
    </row>
    <row r="188" spans="28:28">
      <c r="AB188" s="10"/>
    </row>
    <row r="189" spans="28:28">
      <c r="AB189" s="10"/>
    </row>
    <row r="190" spans="28:28">
      <c r="AB190" s="10"/>
    </row>
    <row r="191" spans="28:28">
      <c r="AB191" s="10"/>
    </row>
    <row r="192" spans="28:28">
      <c r="AB192" s="10"/>
    </row>
    <row r="193" spans="28:28">
      <c r="AB193" s="10"/>
    </row>
    <row r="194" spans="28:28">
      <c r="AB194" s="10"/>
    </row>
    <row r="195" spans="28:28">
      <c r="AB195" s="10"/>
    </row>
    <row r="196" spans="28:28">
      <c r="AB196" s="10"/>
    </row>
  </sheetData>
  <sheetProtection algorithmName="SHA-512" hashValue="LpCmVYf7OeHNMm2CDDuNbTWKb/LKq/DcRhFFpvrfiTePHtZUgJI/7iyEWijvtK42ZXkKowDwlIjHG0PwVXiheA==" saltValue="jefjgpQf7ZYLYCibMktCOw==" spinCount="100000" sheet="1" formatColumns="0" formatRows="0" insertColumns="0" insertRows="0"/>
  <dataConsolidate/>
  <mergeCells count="55">
    <mergeCell ref="B1:C1"/>
    <mergeCell ref="E1:J3"/>
    <mergeCell ref="L1:M1"/>
    <mergeCell ref="P1:S3"/>
    <mergeCell ref="AA1:AD2"/>
    <mergeCell ref="B2:C2"/>
    <mergeCell ref="B3:C3"/>
    <mergeCell ref="AA3:AA4"/>
    <mergeCell ref="AB3:AB4"/>
    <mergeCell ref="AC3:AC4"/>
    <mergeCell ref="AD3:AD4"/>
    <mergeCell ref="B4:C5"/>
    <mergeCell ref="E4:G4"/>
    <mergeCell ref="H4:J4"/>
    <mergeCell ref="E5:J7"/>
    <mergeCell ref="B6:C6"/>
    <mergeCell ref="P6:S7"/>
    <mergeCell ref="AA6:AD7"/>
    <mergeCell ref="B7:C7"/>
    <mergeCell ref="AI8:AJ8"/>
    <mergeCell ref="AK8:AL8"/>
    <mergeCell ref="AM8:AN8"/>
    <mergeCell ref="AO8:AP8"/>
    <mergeCell ref="B9:C9"/>
    <mergeCell ref="J9:N9"/>
    <mergeCell ref="O9:S9"/>
    <mergeCell ref="T9:X9"/>
    <mergeCell ref="Y9:AC9"/>
    <mergeCell ref="B8:C8"/>
    <mergeCell ref="E8:I8"/>
    <mergeCell ref="J8:N8"/>
    <mergeCell ref="O8:S8"/>
    <mergeCell ref="T8:X8"/>
    <mergeCell ref="Y8:AC8"/>
    <mergeCell ref="A43:D43"/>
    <mergeCell ref="A44:D44"/>
    <mergeCell ref="F45:I45"/>
    <mergeCell ref="J45:N45"/>
    <mergeCell ref="O45:S45"/>
    <mergeCell ref="Y45:AC45"/>
    <mergeCell ref="A96:D96"/>
    <mergeCell ref="A97:D107"/>
    <mergeCell ref="E97:J107"/>
    <mergeCell ref="K97:Q107"/>
    <mergeCell ref="T45:X45"/>
    <mergeCell ref="A86:B87"/>
    <mergeCell ref="C86:E86"/>
    <mergeCell ref="F86:H86"/>
    <mergeCell ref="A88:B88"/>
    <mergeCell ref="A89:B89"/>
    <mergeCell ref="A90:B90"/>
    <mergeCell ref="A91:B91"/>
    <mergeCell ref="A92:B92"/>
    <mergeCell ref="A93:B93"/>
    <mergeCell ref="I86:I87"/>
  </mergeCells>
  <conditionalFormatting sqref="I88:I93">
    <cfRule type="expression" dxfId="0" priority="1">
      <formula>ROUND(I88,0)&lt;&gt;ROUND(E88,0)</formula>
    </cfRule>
  </conditionalFormatting>
  <conditionalFormatting sqref="J11:J41 O11:O41 T11:T41 Y11:Y41">
    <cfRule type="cellIs" dxfId="5" priority="3" operator="greaterThanOrEqual">
      <formula>228000</formula>
    </cfRule>
  </conditionalFormatting>
  <conditionalFormatting sqref="L11:L41">
    <cfRule type="expression" dxfId="4" priority="2">
      <formula>$AE11=0</formula>
    </cfRule>
  </conditionalFormatting>
  <conditionalFormatting sqref="Q11:Q41">
    <cfRule type="expression" dxfId="3" priority="4">
      <formula>$AF11=0</formula>
    </cfRule>
  </conditionalFormatting>
  <conditionalFormatting sqref="V11:V41">
    <cfRule type="expression" dxfId="2" priority="5">
      <formula>$AG11=0</formula>
    </cfRule>
  </conditionalFormatting>
  <conditionalFormatting sqref="AA11:AA41">
    <cfRule type="expression" dxfId="1" priority="6">
      <formula>$AH11=0</formula>
    </cfRule>
  </conditionalFormatting>
  <dataValidations count="9">
    <dataValidation type="list" errorStyle="warning" allowBlank="1" showErrorMessage="1" sqref="C11:C41" xr:uid="{5BCAB3A9-2B9D-4521-AEF7-B1E2EE929077}">
      <formula1>$Q$4:$S$4</formula1>
    </dataValidation>
    <dataValidation type="date" allowBlank="1" showInputMessage="1" showErrorMessage="1" sqref="B6:C7" xr:uid="{2AC9C577-3451-4C5E-BC1D-9644DD8AC4ED}">
      <formula1>1</formula1>
      <formula2>73415</formula2>
    </dataValidation>
    <dataValidation type="list" errorStyle="warning" allowBlank="1" showErrorMessage="1" sqref="B11:B41" xr:uid="{DD8529AA-B20D-4603-8F55-1EB0F72ECC0F}">
      <formula1>$L$3:$L$7</formula1>
    </dataValidation>
    <dataValidation errorStyle="information" allowBlank="1" showInputMessage="1" showErrorMessage="1" errorTitle="WARNING" error="Only override calculated formula for anticipated promotions with high confidence, or salary cap reaches. Base salary calculation already includes merit increases_x000a_" promptTitle="WARNING" prompt="Only override calculated formula for anticipated promotions with high confidence, or salary cap reaches. Base salary calculation already includes merit increases" sqref="Y11:Y41 T11:T41 J11:J41 O11:O41" xr:uid="{0836D9F5-0475-42A0-AE1B-9A21169EEEC4}"/>
    <dataValidation type="decimal" allowBlank="1" showInputMessage="1" showErrorMessage="1" error="Cannot exceed 12 months" sqref="Z11:Z41 U11:U41 F11:F41 K11:K41 P11:P41" xr:uid="{19B54B0F-0F18-477A-90B5-9AF47FC25F98}">
      <formula1>0</formula1>
      <formula2>12</formula2>
    </dataValidation>
    <dataValidation type="decimal" allowBlank="1" showInputMessage="1" showErrorMessage="1" error="Cannot exceed 9 months" sqref="V12:V41" xr:uid="{51FA92B3-4766-4281-B287-5490989C7AA7}">
      <formula1>0</formula1>
      <formula2>9</formula2>
    </dataValidation>
    <dataValidation type="list" allowBlank="1" showInputMessage="1" showErrorMessage="1" error="Please select a valid escalation rate from the list_x000a_" sqref="E11:E41" xr:uid="{361306EE-EC61-49F8-88E3-C02F5E0DD758}">
      <formula1>"0%, 1%, 2%, 3%, 4%, 5%"</formula1>
    </dataValidation>
    <dataValidation errorStyle="warning" allowBlank="1" showErrorMessage="1" sqref="A12:A28" xr:uid="{A353F459-8424-4A70-96F4-51537FA44E91}"/>
    <dataValidation type="decimal" errorStyle="warning" allowBlank="1" showInputMessage="1" showErrorMessage="1" error="NIH Salary cap is $228,000 (effective January 11, 2026) and BU Minimum for post-doc salary is $65,000 (effective January 1, 2024). See memo from Office of Research on 4/13/23" sqref="D11:D41" xr:uid="{DF266E10-04FE-4BDC-A240-3FB301CB614D}">
      <formula1>65000</formula1>
      <formula2>228000</formula2>
    </dataValidation>
  </dataValidations>
  <pageMargins left="0.7" right="0.7" top="0.75" bottom="0.75" header="0.3" footer="0.3"/>
  <pageSetup orientation="landscape" r:id="rId1"/>
  <ignoredErrors>
    <ignoredError sqref="C91 I91" formula="1"/>
  </ignoredErrors>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1815C2D76EE745A34F4A997249F61C" ma:contentTypeVersion="11" ma:contentTypeDescription="Create a new document." ma:contentTypeScope="" ma:versionID="c24516d2403440218145cbca46ed349a">
  <xsd:schema xmlns:xsd="http://www.w3.org/2001/XMLSchema" xmlns:xs="http://www.w3.org/2001/XMLSchema" xmlns:p="http://schemas.microsoft.com/office/2006/metadata/properties" xmlns:ns3="5530ea34-0caa-4e8d-b92c-2cd253049ee4" xmlns:ns4="b7aaffb7-4868-405c-b4e7-f254414e7fa4" targetNamespace="http://schemas.microsoft.com/office/2006/metadata/properties" ma:root="true" ma:fieldsID="225c916e6391e8874727f6d25ed6c118" ns3:_="" ns4:_="">
    <xsd:import namespace="5530ea34-0caa-4e8d-b92c-2cd253049ee4"/>
    <xsd:import namespace="b7aaffb7-4868-405c-b4e7-f254414e7fa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0ea34-0caa-4e8d-b92c-2cd253049ee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aaffb7-4868-405c-b4e7-f254414e7fa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2612F-CFFC-4998-8E77-FBBA83A202BB}">
  <ds:schemaRefs>
    <ds:schemaRef ds:uri="http://schemas.microsoft.com/office/2006/metadata/properties"/>
    <ds:schemaRef ds:uri="http://schemas.microsoft.com/office/2006/documentManagement/types"/>
    <ds:schemaRef ds:uri="http://schemas.microsoft.com/office/infopath/2007/PartnerControls"/>
    <ds:schemaRef ds:uri="5530ea34-0caa-4e8d-b92c-2cd253049ee4"/>
    <ds:schemaRef ds:uri="http://purl.org/dc/dcmitype/"/>
    <ds:schemaRef ds:uri="http://www.w3.org/XML/1998/namespace"/>
    <ds:schemaRef ds:uri="http://purl.org/dc/elements/1.1/"/>
    <ds:schemaRef ds:uri="http://schemas.openxmlformats.org/package/2006/metadata/core-properties"/>
    <ds:schemaRef ds:uri="b7aaffb7-4868-405c-b4e7-f254414e7fa4"/>
    <ds:schemaRef ds:uri="http://purl.org/dc/terms/"/>
  </ds:schemaRefs>
</ds:datastoreItem>
</file>

<file path=customXml/itemProps2.xml><?xml version="1.0" encoding="utf-8"?>
<ds:datastoreItem xmlns:ds="http://schemas.openxmlformats.org/officeDocument/2006/customXml" ds:itemID="{7E6CFA9D-2725-4665-8A09-51013694B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30ea34-0caa-4e8d-b92c-2cd253049ee4"/>
    <ds:schemaRef ds:uri="b7aaffb7-4868-405c-b4e7-f254414e7f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65D819-C903-4685-AE79-6211A9E138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Non-Federal Budget Summary</vt:lpstr>
      <vt:lpstr>Non-Federal Detail</vt:lpstr>
      <vt:lpstr>Month Lookup</vt:lpstr>
      <vt:lpstr>SubAwards</vt:lpstr>
      <vt:lpstr>Travel Details</vt:lpstr>
      <vt:lpstr>Cost Share</vt:lpstr>
      <vt:lpstr>'Cost Share'!Fringe</vt:lpstr>
      <vt:lpstr>Fringe</vt:lpstr>
      <vt:lpstr>'Non-Federal Budget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Demarsico, Casey</dc:creator>
  <cp:lastModifiedBy>Barros, Ani</cp:lastModifiedBy>
  <cp:lastPrinted>2017-04-20T20:34:32Z</cp:lastPrinted>
  <dcterms:created xsi:type="dcterms:W3CDTF">2011-09-22T19:29:42Z</dcterms:created>
  <dcterms:modified xsi:type="dcterms:W3CDTF">2026-03-05T15:57:57Z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0x010100981815C2D76EE745A34F4A997249F61C</vt:lpwstr>
  </property>
</Properties>
</file>