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929"/>
  <workbookPr showInkAnnotation="0" autoCompressPictures="0"/>
  <bookViews>
    <workbookView xWindow="0" yWindow="0" windowWidth="25600" windowHeight="16060" tabRatio="757" activeTab="1"/>
  </bookViews>
  <sheets>
    <sheet name="Constants" sheetId="8" r:id="rId1"/>
    <sheet name="Demo" sheetId="18" r:id="rId2"/>
    <sheet name="Your Course" sheetId="19" r:id="rId3"/>
  </sheets>
  <definedNames>
    <definedName name="disc">Constants!$B$12</definedName>
    <definedName name="discussion">Constants!$B$6</definedName>
    <definedName name="image">Constants!$B$3</definedName>
    <definedName name="img">Constants!$B$15</definedName>
    <definedName name="lab">Constants!$B$7</definedName>
    <definedName name="lc">Constants!$B$11</definedName>
    <definedName name="lcr">Constants!$B$11</definedName>
    <definedName name="lps">Constants!$B$13</definedName>
    <definedName name="tab">Constants!$B$16</definedName>
    <definedName name="table">Constants!$B$4</definedName>
    <definedName name="tst">Constants!$B$10</definedName>
    <definedName name="ty">Constants!$B$5</definedName>
    <definedName name="tyq">Constants!$B$17</definedName>
    <definedName name="vid">Constants!$B$18</definedName>
    <definedName name="word">Constants!$B$14</definedName>
    <definedName name="wpm">Constants!$B$2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33" i="18" l="1"/>
  <c r="C33" i="18"/>
  <c r="D33" i="18"/>
  <c r="E33" i="18"/>
  <c r="F33" i="18"/>
  <c r="G33" i="18"/>
  <c r="H20" i="18"/>
  <c r="H33" i="18"/>
  <c r="I20" i="18"/>
  <c r="I33" i="18"/>
  <c r="J20" i="18"/>
  <c r="J33" i="18"/>
  <c r="K20" i="18"/>
  <c r="K33" i="18"/>
  <c r="L20" i="18"/>
  <c r="L33" i="18"/>
  <c r="M20" i="18"/>
  <c r="M33" i="18"/>
  <c r="N33" i="18"/>
  <c r="O33" i="18"/>
  <c r="B34" i="18"/>
  <c r="C34" i="18"/>
  <c r="D34" i="18"/>
  <c r="E34" i="18"/>
  <c r="F34" i="18"/>
  <c r="G34" i="18"/>
  <c r="H21" i="18"/>
  <c r="H34" i="18"/>
  <c r="I21" i="18"/>
  <c r="I34" i="18"/>
  <c r="J21" i="18"/>
  <c r="J34" i="18"/>
  <c r="K21" i="18"/>
  <c r="K34" i="18"/>
  <c r="L21" i="18"/>
  <c r="L34" i="18"/>
  <c r="M21" i="18"/>
  <c r="M34" i="18"/>
  <c r="N34" i="18"/>
  <c r="O34" i="18"/>
  <c r="B35" i="18"/>
  <c r="C35" i="18"/>
  <c r="D35" i="18"/>
  <c r="E35" i="18"/>
  <c r="F35" i="18"/>
  <c r="G35" i="18"/>
  <c r="H22" i="18"/>
  <c r="H35" i="18"/>
  <c r="I22" i="18"/>
  <c r="I35" i="18"/>
  <c r="J22" i="18"/>
  <c r="J35" i="18"/>
  <c r="K22" i="18"/>
  <c r="K35" i="18"/>
  <c r="L22" i="18"/>
  <c r="L35" i="18"/>
  <c r="M22" i="18"/>
  <c r="M35" i="18"/>
  <c r="N35" i="18"/>
  <c r="O35" i="18"/>
  <c r="B36" i="18"/>
  <c r="C36" i="18"/>
  <c r="D36" i="18"/>
  <c r="E36" i="18"/>
  <c r="F36" i="18"/>
  <c r="G36" i="18"/>
  <c r="H23" i="18"/>
  <c r="H36" i="18"/>
  <c r="I23" i="18"/>
  <c r="I36" i="18"/>
  <c r="J23" i="18"/>
  <c r="J36" i="18"/>
  <c r="K23" i="18"/>
  <c r="K36" i="18"/>
  <c r="L23" i="18"/>
  <c r="L36" i="18"/>
  <c r="M23" i="18"/>
  <c r="M36" i="18"/>
  <c r="N36" i="18"/>
  <c r="O36" i="18"/>
  <c r="B37" i="18"/>
  <c r="C37" i="18"/>
  <c r="D37" i="18"/>
  <c r="E37" i="18"/>
  <c r="F37" i="18"/>
  <c r="G37" i="18"/>
  <c r="H24" i="18"/>
  <c r="H37" i="18"/>
  <c r="I24" i="18"/>
  <c r="I37" i="18"/>
  <c r="J24" i="18"/>
  <c r="J37" i="18"/>
  <c r="K24" i="18"/>
  <c r="K37" i="18"/>
  <c r="L24" i="18"/>
  <c r="L37" i="18"/>
  <c r="M24" i="18"/>
  <c r="M37" i="18"/>
  <c r="N37" i="18"/>
  <c r="O37" i="18"/>
  <c r="B38" i="18"/>
  <c r="C38" i="18"/>
  <c r="D38" i="18"/>
  <c r="E38" i="18"/>
  <c r="F38" i="18"/>
  <c r="G38" i="18"/>
  <c r="H25" i="18"/>
  <c r="H38" i="18"/>
  <c r="I25" i="18"/>
  <c r="I38" i="18"/>
  <c r="J25" i="18"/>
  <c r="J38" i="18"/>
  <c r="K25" i="18"/>
  <c r="K38" i="18"/>
  <c r="L25" i="18"/>
  <c r="L38" i="18"/>
  <c r="M25" i="18"/>
  <c r="M38" i="18"/>
  <c r="N38" i="18"/>
  <c r="O38" i="18"/>
  <c r="B32" i="18"/>
  <c r="C32" i="18"/>
  <c r="D32" i="18"/>
  <c r="E32" i="18"/>
  <c r="F32" i="18"/>
  <c r="G32" i="18"/>
  <c r="H19" i="18"/>
  <c r="H32" i="18"/>
  <c r="I19" i="18"/>
  <c r="I32" i="18"/>
  <c r="J19" i="18"/>
  <c r="J32" i="18"/>
  <c r="K19" i="18"/>
  <c r="K32" i="18"/>
  <c r="L19" i="18"/>
  <c r="L32" i="18"/>
  <c r="M19" i="18"/>
  <c r="M32" i="18"/>
  <c r="N32" i="18"/>
  <c r="O32" i="18"/>
  <c r="O20" i="18"/>
  <c r="O21" i="18"/>
  <c r="O22" i="18"/>
  <c r="O23" i="18"/>
  <c r="O24" i="18"/>
  <c r="O25" i="18"/>
  <c r="O19" i="18"/>
  <c r="B19" i="19"/>
  <c r="B32" i="19"/>
  <c r="C19" i="19"/>
  <c r="C32" i="19"/>
  <c r="D19" i="19"/>
  <c r="D32" i="19"/>
  <c r="E19" i="19"/>
  <c r="E32" i="19"/>
  <c r="F19" i="19"/>
  <c r="F32" i="19"/>
  <c r="G19" i="19"/>
  <c r="G32" i="19"/>
  <c r="H19" i="19"/>
  <c r="H32" i="19"/>
  <c r="I19" i="19"/>
  <c r="I32" i="19"/>
  <c r="J19" i="19"/>
  <c r="J32" i="19"/>
  <c r="K19" i="19"/>
  <c r="K32" i="19"/>
  <c r="L19" i="19"/>
  <c r="L32" i="19"/>
  <c r="M19" i="19"/>
  <c r="M32" i="19"/>
  <c r="R5" i="19"/>
  <c r="T5" i="19"/>
  <c r="N6" i="19"/>
  <c r="V5" i="19"/>
  <c r="N7" i="19"/>
  <c r="N19" i="19"/>
  <c r="N32" i="19"/>
  <c r="O32" i="19"/>
  <c r="B20" i="19"/>
  <c r="B33" i="19"/>
  <c r="C20" i="19"/>
  <c r="C33" i="19"/>
  <c r="D20" i="19"/>
  <c r="D33" i="19"/>
  <c r="E20" i="19"/>
  <c r="E33" i="19"/>
  <c r="F20" i="19"/>
  <c r="F33" i="19"/>
  <c r="G20" i="19"/>
  <c r="G33" i="19"/>
  <c r="H20" i="19"/>
  <c r="H33" i="19"/>
  <c r="I20" i="19"/>
  <c r="I33" i="19"/>
  <c r="J20" i="19"/>
  <c r="J33" i="19"/>
  <c r="K20" i="19"/>
  <c r="K33" i="19"/>
  <c r="L20" i="19"/>
  <c r="L33" i="19"/>
  <c r="M20" i="19"/>
  <c r="M33" i="19"/>
  <c r="X5" i="19"/>
  <c r="N8" i="19"/>
  <c r="N20" i="19"/>
  <c r="N33" i="19"/>
  <c r="O33" i="19"/>
  <c r="B21" i="19"/>
  <c r="B34" i="19"/>
  <c r="C21" i="19"/>
  <c r="C34" i="19"/>
  <c r="D21" i="19"/>
  <c r="D34" i="19"/>
  <c r="E21" i="19"/>
  <c r="E34" i="19"/>
  <c r="F21" i="19"/>
  <c r="F34" i="19"/>
  <c r="G21" i="19"/>
  <c r="G34" i="19"/>
  <c r="H21" i="19"/>
  <c r="H34" i="19"/>
  <c r="I21" i="19"/>
  <c r="I34" i="19"/>
  <c r="J21" i="19"/>
  <c r="J34" i="19"/>
  <c r="K21" i="19"/>
  <c r="K34" i="19"/>
  <c r="L21" i="19"/>
  <c r="L34" i="19"/>
  <c r="M21" i="19"/>
  <c r="M34" i="19"/>
  <c r="Z5" i="19"/>
  <c r="N9" i="19"/>
  <c r="N21" i="19"/>
  <c r="N34" i="19"/>
  <c r="O34" i="19"/>
  <c r="B22" i="19"/>
  <c r="B35" i="19"/>
  <c r="C22" i="19"/>
  <c r="C35" i="19"/>
  <c r="D22" i="19"/>
  <c r="D35" i="19"/>
  <c r="E22" i="19"/>
  <c r="E35" i="19"/>
  <c r="F22" i="19"/>
  <c r="F35" i="19"/>
  <c r="G22" i="19"/>
  <c r="G35" i="19"/>
  <c r="H22" i="19"/>
  <c r="H35" i="19"/>
  <c r="I22" i="19"/>
  <c r="I35" i="19"/>
  <c r="J22" i="19"/>
  <c r="J35" i="19"/>
  <c r="K22" i="19"/>
  <c r="K35" i="19"/>
  <c r="L22" i="19"/>
  <c r="L35" i="19"/>
  <c r="M22" i="19"/>
  <c r="M35" i="19"/>
  <c r="AB5" i="19"/>
  <c r="N10" i="19"/>
  <c r="N22" i="19"/>
  <c r="N35" i="19"/>
  <c r="O35" i="19"/>
  <c r="B23" i="19"/>
  <c r="B36" i="19"/>
  <c r="C23" i="19"/>
  <c r="C36" i="19"/>
  <c r="D23" i="19"/>
  <c r="D36" i="19"/>
  <c r="E23" i="19"/>
  <c r="E36" i="19"/>
  <c r="F23" i="19"/>
  <c r="F36" i="19"/>
  <c r="G23" i="19"/>
  <c r="G36" i="19"/>
  <c r="H23" i="19"/>
  <c r="H36" i="19"/>
  <c r="I23" i="19"/>
  <c r="I36" i="19"/>
  <c r="J23" i="19"/>
  <c r="J36" i="19"/>
  <c r="K23" i="19"/>
  <c r="K36" i="19"/>
  <c r="L23" i="19"/>
  <c r="L36" i="19"/>
  <c r="M23" i="19"/>
  <c r="M36" i="19"/>
  <c r="AD5" i="19"/>
  <c r="N11" i="19"/>
  <c r="N23" i="19"/>
  <c r="N36" i="19"/>
  <c r="O36" i="19"/>
  <c r="B24" i="19"/>
  <c r="B37" i="19"/>
  <c r="C24" i="19"/>
  <c r="C37" i="19"/>
  <c r="D24" i="19"/>
  <c r="D37" i="19"/>
  <c r="E24" i="19"/>
  <c r="E37" i="19"/>
  <c r="F24" i="19"/>
  <c r="F37" i="19"/>
  <c r="G24" i="19"/>
  <c r="G37" i="19"/>
  <c r="H24" i="19"/>
  <c r="H37" i="19"/>
  <c r="I24" i="19"/>
  <c r="I37" i="19"/>
  <c r="J24" i="19"/>
  <c r="J37" i="19"/>
  <c r="K24" i="19"/>
  <c r="K37" i="19"/>
  <c r="L24" i="19"/>
  <c r="L37" i="19"/>
  <c r="M24" i="19"/>
  <c r="M37" i="19"/>
  <c r="AF5" i="19"/>
  <c r="N12" i="19"/>
  <c r="N24" i="19"/>
  <c r="N37" i="19"/>
  <c r="O37" i="19"/>
  <c r="B25" i="19"/>
  <c r="B38" i="19"/>
  <c r="C25" i="19"/>
  <c r="C38" i="19"/>
  <c r="D25" i="19"/>
  <c r="D38" i="19"/>
  <c r="E25" i="19"/>
  <c r="E38" i="19"/>
  <c r="F25" i="19"/>
  <c r="F38" i="19"/>
  <c r="G25" i="19"/>
  <c r="G38" i="19"/>
  <c r="H25" i="19"/>
  <c r="H38" i="19"/>
  <c r="I25" i="19"/>
  <c r="I38" i="19"/>
  <c r="J25" i="19"/>
  <c r="J38" i="19"/>
  <c r="K25" i="19"/>
  <c r="K38" i="19"/>
  <c r="L25" i="19"/>
  <c r="L38" i="19"/>
  <c r="M25" i="19"/>
  <c r="M38" i="19"/>
  <c r="AH5" i="19"/>
  <c r="N13" i="19"/>
  <c r="N25" i="19"/>
  <c r="N38" i="19"/>
  <c r="O38" i="19"/>
  <c r="O39" i="19"/>
  <c r="P39" i="19"/>
  <c r="N39" i="19"/>
  <c r="M39" i="19"/>
  <c r="L39" i="19"/>
  <c r="K39" i="19"/>
  <c r="J39" i="19"/>
  <c r="I39" i="19"/>
  <c r="H39" i="19"/>
  <c r="G39" i="19"/>
  <c r="F39" i="19"/>
  <c r="E39" i="19"/>
  <c r="D39" i="19"/>
  <c r="C39" i="19"/>
  <c r="B39" i="19"/>
  <c r="P38" i="19"/>
  <c r="P37" i="19"/>
  <c r="P36" i="19"/>
  <c r="P35" i="19"/>
  <c r="P34" i="19"/>
  <c r="P33" i="19"/>
  <c r="P32" i="19"/>
  <c r="B26" i="19"/>
  <c r="C26" i="19"/>
  <c r="D26" i="19"/>
  <c r="E26" i="19"/>
  <c r="F26" i="19"/>
  <c r="G26" i="19"/>
  <c r="H26" i="19"/>
  <c r="I26" i="19"/>
  <c r="J26" i="19"/>
  <c r="K26" i="19"/>
  <c r="L26" i="19"/>
  <c r="M26" i="19"/>
  <c r="N26" i="19"/>
  <c r="O26" i="19"/>
  <c r="P26" i="19"/>
  <c r="O25" i="19"/>
  <c r="P25" i="19"/>
  <c r="O24" i="19"/>
  <c r="P24" i="19"/>
  <c r="O23" i="19"/>
  <c r="P23" i="19"/>
  <c r="O22" i="19"/>
  <c r="P22" i="19"/>
  <c r="O21" i="19"/>
  <c r="P21" i="19"/>
  <c r="O20" i="19"/>
  <c r="P20" i="19"/>
  <c r="O19" i="19"/>
  <c r="P19" i="19"/>
  <c r="N14" i="19"/>
  <c r="M14" i="19"/>
  <c r="L14" i="19"/>
  <c r="K14" i="19"/>
  <c r="J14" i="19"/>
  <c r="I14" i="19"/>
  <c r="H14" i="19"/>
  <c r="G14" i="19"/>
  <c r="F14" i="19"/>
  <c r="E14" i="19"/>
  <c r="D14" i="19"/>
  <c r="C14" i="19"/>
  <c r="B14" i="19"/>
  <c r="B19" i="18"/>
  <c r="C19" i="18"/>
  <c r="D19" i="18"/>
  <c r="E19" i="18"/>
  <c r="F19" i="18"/>
  <c r="G19" i="18"/>
  <c r="R5" i="18"/>
  <c r="T5" i="18"/>
  <c r="N6" i="18"/>
  <c r="V5" i="18"/>
  <c r="N7" i="18"/>
  <c r="N19" i="18"/>
  <c r="B20" i="18"/>
  <c r="C20" i="18"/>
  <c r="D20" i="18"/>
  <c r="E20" i="18"/>
  <c r="F20" i="18"/>
  <c r="G20" i="18"/>
  <c r="X5" i="18"/>
  <c r="N8" i="18"/>
  <c r="N20" i="18"/>
  <c r="B21" i="18"/>
  <c r="C21" i="18"/>
  <c r="D21" i="18"/>
  <c r="E21" i="18"/>
  <c r="F21" i="18"/>
  <c r="G21" i="18"/>
  <c r="Z5" i="18"/>
  <c r="N9" i="18"/>
  <c r="N21" i="18"/>
  <c r="B22" i="18"/>
  <c r="C22" i="18"/>
  <c r="D22" i="18"/>
  <c r="E22" i="18"/>
  <c r="F22" i="18"/>
  <c r="G22" i="18"/>
  <c r="AB5" i="18"/>
  <c r="N10" i="18"/>
  <c r="N22" i="18"/>
  <c r="B23" i="18"/>
  <c r="C23" i="18"/>
  <c r="D23" i="18"/>
  <c r="E23" i="18"/>
  <c r="F23" i="18"/>
  <c r="G23" i="18"/>
  <c r="AD5" i="18"/>
  <c r="N11" i="18"/>
  <c r="N23" i="18"/>
  <c r="B24" i="18"/>
  <c r="C24" i="18"/>
  <c r="D24" i="18"/>
  <c r="E24" i="18"/>
  <c r="F24" i="18"/>
  <c r="G24" i="18"/>
  <c r="AF5" i="18"/>
  <c r="N12" i="18"/>
  <c r="N24" i="18"/>
  <c r="B25" i="18"/>
  <c r="C25" i="18"/>
  <c r="D25" i="18"/>
  <c r="E25" i="18"/>
  <c r="F25" i="18"/>
  <c r="G25" i="18"/>
  <c r="AH5" i="18"/>
  <c r="N13" i="18"/>
  <c r="N25" i="18"/>
  <c r="O39" i="18"/>
  <c r="P39" i="18"/>
  <c r="N39" i="18"/>
  <c r="M39" i="18"/>
  <c r="L39" i="18"/>
  <c r="K39" i="18"/>
  <c r="J39" i="18"/>
  <c r="I39" i="18"/>
  <c r="H39" i="18"/>
  <c r="G39" i="18"/>
  <c r="F39" i="18"/>
  <c r="E39" i="18"/>
  <c r="D39" i="18"/>
  <c r="C39" i="18"/>
  <c r="B39" i="18"/>
  <c r="P38" i="18"/>
  <c r="P37" i="18"/>
  <c r="P36" i="18"/>
  <c r="P35" i="18"/>
  <c r="P34" i="18"/>
  <c r="P33" i="18"/>
  <c r="P32" i="18"/>
  <c r="B26" i="18"/>
  <c r="C26" i="18"/>
  <c r="D26" i="18"/>
  <c r="E26" i="18"/>
  <c r="F26" i="18"/>
  <c r="G26" i="18"/>
  <c r="H26" i="18"/>
  <c r="I26" i="18"/>
  <c r="J26" i="18"/>
  <c r="K26" i="18"/>
  <c r="L26" i="18"/>
  <c r="M26" i="18"/>
  <c r="N26" i="18"/>
  <c r="O26" i="18"/>
  <c r="P26" i="18"/>
  <c r="P25" i="18"/>
  <c r="P24" i="18"/>
  <c r="P23" i="18"/>
  <c r="P22" i="18"/>
  <c r="P21" i="18"/>
  <c r="P20" i="18"/>
  <c r="P19" i="18"/>
  <c r="N14" i="18"/>
  <c r="M14" i="18"/>
  <c r="L14" i="18"/>
  <c r="K14" i="18"/>
  <c r="J14" i="18"/>
  <c r="I14" i="18"/>
  <c r="H14" i="18"/>
  <c r="G14" i="18"/>
  <c r="F14" i="18"/>
  <c r="E14" i="18"/>
  <c r="D14" i="18"/>
  <c r="C14" i="18"/>
  <c r="B14" i="18"/>
</calcChain>
</file>

<file path=xl/sharedStrings.xml><?xml version="1.0" encoding="utf-8"?>
<sst xmlns="http://schemas.openxmlformats.org/spreadsheetml/2006/main" count="236" uniqueCount="60">
  <si>
    <t>Syllabus</t>
  </si>
  <si>
    <t>Week 1</t>
  </si>
  <si>
    <t>Week 2</t>
  </si>
  <si>
    <t>Week 3</t>
  </si>
  <si>
    <t>Week 4</t>
  </si>
  <si>
    <t>Week 5</t>
  </si>
  <si>
    <t>Week 6</t>
  </si>
  <si>
    <t>Week 7</t>
  </si>
  <si>
    <t>Discussion</t>
  </si>
  <si>
    <t>Words</t>
  </si>
  <si>
    <t>Images</t>
  </si>
  <si>
    <t>Time in Hours</t>
  </si>
  <si>
    <t>TY</t>
  </si>
  <si>
    <t>Total</t>
  </si>
  <si>
    <t>Table</t>
  </si>
  <si>
    <t>Videos</t>
  </si>
  <si>
    <t>Min</t>
  </si>
  <si>
    <t>Sec</t>
  </si>
  <si>
    <t>Lecture @ wpm</t>
  </si>
  <si>
    <t>Image/min</t>
  </si>
  <si>
    <t>Table/min</t>
  </si>
  <si>
    <t>Each discussion question (min)</t>
  </si>
  <si>
    <t>Test Yourself question (min)</t>
  </si>
  <si>
    <t>%</t>
  </si>
  <si>
    <t>Items</t>
  </si>
  <si>
    <t>Home + Syllabus + Week 1</t>
  </si>
  <si>
    <t>Home + Syllabus</t>
  </si>
  <si>
    <t>Home</t>
  </si>
  <si>
    <t>Constants</t>
  </si>
  <si>
    <t>Video
(hrs)</t>
  </si>
  <si>
    <t>Video</t>
  </si>
  <si>
    <t>Timed Tests/Exams</t>
  </si>
  <si>
    <t>Live Classrooms</t>
  </si>
  <si>
    <t>Test Yourself (TY)</t>
  </si>
  <si>
    <t>Policy Hours</t>
  </si>
  <si>
    <t>Policy Divisors</t>
  </si>
  <si>
    <t>150 wpm</t>
  </si>
  <si>
    <t>Asychronous Activities</t>
  </si>
  <si>
    <t>Synchronous Activities</t>
  </si>
  <si>
    <t>Discussions
(# topics)</t>
  </si>
  <si>
    <t>Project Presentation Sessions, Conferences, Roundtables (hrs)</t>
  </si>
  <si>
    <t>Live Classroom with Facilitator (hrs)</t>
  </si>
  <si>
    <t>Asynchronous Lecture
with interactive work</t>
  </si>
  <si>
    <t>Live Classroom with Instructor (hrs)</t>
  </si>
  <si>
    <t>Project Presentation Sessions, Conferences, Roundtables</t>
  </si>
  <si>
    <t>Discussions</t>
  </si>
  <si>
    <t>Exams</t>
  </si>
  <si>
    <t>Practice  exams &amp; quizzes</t>
  </si>
  <si>
    <t>Practice  exams &amp; quizzes (hrs)</t>
  </si>
  <si>
    <t>Exams
(hrs)</t>
  </si>
  <si>
    <t>Quizzes
(hrs)</t>
  </si>
  <si>
    <t>Quizzes</t>
  </si>
  <si>
    <t>Live Classrooms with Instructor</t>
  </si>
  <si>
    <t>Live Classrooms with Facilitator</t>
  </si>
  <si>
    <t>Lab Activities &amp; Problem Solving Sessions</t>
  </si>
  <si>
    <t>Lab Activities &amp; Problem Solving Sessions
(# sessions)</t>
  </si>
  <si>
    <t>Each lab/problem solving session (min)</t>
  </si>
  <si>
    <t>Labs &amp; problem solving</t>
  </si>
  <si>
    <t>Your Coure Name (Term)</t>
  </si>
  <si>
    <t>Demo course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</si>
</sst>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34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66">
    <xf numFmtId="0" fontId="0" fillId="0" borderId="0" xfId="0"/>
    <xf numFmtId="0" fontId="1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Fill="1"/>
    <xf numFmtId="0" fontId="0" fillId="0" borderId="0" xfId="0" applyFill="1"/>
    <xf numFmtId="164" fontId="1" fillId="0" borderId="0" xfId="0" applyNumberFormat="1" applyFont="1" applyFill="1"/>
    <xf numFmtId="164" fontId="1" fillId="0" borderId="0" xfId="0" applyNumberFormat="1" applyFont="1"/>
    <xf numFmtId="0" fontId="4" fillId="0" borderId="0" xfId="0" applyFont="1"/>
    <xf numFmtId="0" fontId="5" fillId="0" borderId="0" xfId="0" applyFont="1"/>
    <xf numFmtId="9" fontId="1" fillId="0" borderId="0" xfId="0" applyNumberFormat="1" applyFont="1"/>
    <xf numFmtId="3" fontId="1" fillId="0" borderId="0" xfId="0" applyNumberFormat="1" applyFont="1" applyAlignment="1">
      <alignment horizontal="right"/>
    </xf>
    <xf numFmtId="0" fontId="1" fillId="0" borderId="1" xfId="0" applyFont="1" applyBorder="1"/>
    <xf numFmtId="164" fontId="0" fillId="0" borderId="1" xfId="0" applyNumberFormat="1" applyFont="1" applyBorder="1"/>
    <xf numFmtId="164" fontId="0" fillId="0" borderId="1" xfId="0" applyNumberFormat="1" applyBorder="1"/>
    <xf numFmtId="164" fontId="1" fillId="0" borderId="1" xfId="0" applyNumberFormat="1" applyFont="1" applyBorder="1"/>
    <xf numFmtId="9" fontId="1" fillId="0" borderId="1" xfId="0" applyNumberFormat="1" applyFont="1" applyBorder="1"/>
    <xf numFmtId="0" fontId="1" fillId="0" borderId="0" xfId="0" applyFont="1" applyBorder="1"/>
    <xf numFmtId="164" fontId="0" fillId="0" borderId="0" xfId="0" applyNumberFormat="1" applyFont="1" applyBorder="1"/>
    <xf numFmtId="164" fontId="0" fillId="0" borderId="0" xfId="0" applyNumberFormat="1" applyBorder="1"/>
    <xf numFmtId="164" fontId="1" fillId="0" borderId="0" xfId="0" applyNumberFormat="1" applyFont="1" applyBorder="1"/>
    <xf numFmtId="9" fontId="1" fillId="0" borderId="0" xfId="0" applyNumberFormat="1" applyFont="1" applyBorder="1"/>
    <xf numFmtId="0" fontId="1" fillId="0" borderId="2" xfId="0" applyFont="1" applyBorder="1"/>
    <xf numFmtId="164" fontId="0" fillId="0" borderId="2" xfId="0" applyNumberFormat="1" applyBorder="1"/>
    <xf numFmtId="164" fontId="0" fillId="0" borderId="2" xfId="0" applyNumberFormat="1" applyFont="1" applyBorder="1"/>
    <xf numFmtId="164" fontId="1" fillId="0" borderId="2" xfId="0" applyNumberFormat="1" applyFont="1" applyBorder="1"/>
    <xf numFmtId="9" fontId="1" fillId="0" borderId="2" xfId="0" applyNumberFormat="1" applyFont="1" applyBorder="1"/>
    <xf numFmtId="164" fontId="1" fillId="0" borderId="0" xfId="0" applyNumberFormat="1" applyFont="1" applyAlignment="1">
      <alignment horizontal="right" wrapText="1"/>
    </xf>
    <xf numFmtId="0" fontId="1" fillId="0" borderId="0" xfId="0" applyFont="1" applyAlignment="1">
      <alignment horizontal="right" wrapText="1"/>
    </xf>
    <xf numFmtId="164" fontId="5" fillId="0" borderId="2" xfId="0" applyNumberFormat="1" applyFont="1" applyBorder="1"/>
    <xf numFmtId="0" fontId="5" fillId="0" borderId="2" xfId="0" applyFont="1" applyBorder="1"/>
    <xf numFmtId="164" fontId="5" fillId="0" borderId="0" xfId="0" applyNumberFormat="1" applyFont="1" applyBorder="1"/>
    <xf numFmtId="0" fontId="5" fillId="0" borderId="0" xfId="0" applyFont="1" applyBorder="1"/>
    <xf numFmtId="0" fontId="5" fillId="0" borderId="1" xfId="0" applyFont="1" applyBorder="1"/>
    <xf numFmtId="0" fontId="0" fillId="0" borderId="1" xfId="0" applyFont="1" applyBorder="1"/>
    <xf numFmtId="3" fontId="0" fillId="0" borderId="1" xfId="0" applyNumberFormat="1" applyFont="1" applyBorder="1"/>
    <xf numFmtId="0" fontId="0" fillId="0" borderId="0" xfId="0" applyFont="1" applyBorder="1"/>
    <xf numFmtId="3" fontId="0" fillId="0" borderId="0" xfId="0" applyNumberFormat="1" applyFont="1" applyBorder="1"/>
    <xf numFmtId="3" fontId="0" fillId="0" borderId="2" xfId="0" applyNumberFormat="1" applyFont="1" applyFill="1" applyBorder="1"/>
    <xf numFmtId="164" fontId="0" fillId="0" borderId="2" xfId="0" applyNumberFormat="1" applyFont="1" applyFill="1" applyBorder="1"/>
    <xf numFmtId="164" fontId="0" fillId="0" borderId="0" xfId="0" applyNumberFormat="1" applyFont="1" applyFill="1" applyBorder="1"/>
    <xf numFmtId="0" fontId="0" fillId="0" borderId="0" xfId="0" applyFont="1" applyFill="1" applyBorder="1"/>
    <xf numFmtId="2" fontId="0" fillId="0" borderId="0" xfId="0" applyNumberFormat="1" applyFont="1" applyBorder="1"/>
    <xf numFmtId="3" fontId="5" fillId="0" borderId="1" xfId="0" applyNumberFormat="1" applyFont="1" applyBorder="1"/>
    <xf numFmtId="3" fontId="5" fillId="0" borderId="0" xfId="0" applyNumberFormat="1" applyFont="1" applyBorder="1"/>
    <xf numFmtId="3" fontId="5" fillId="0" borderId="2" xfId="0" applyNumberFormat="1" applyFont="1" applyBorder="1"/>
    <xf numFmtId="0" fontId="4" fillId="0" borderId="0" xfId="0" applyFont="1"/>
    <xf numFmtId="0" fontId="5" fillId="0" borderId="0" xfId="0" applyFont="1"/>
    <xf numFmtId="0" fontId="5" fillId="5" borderId="0" xfId="0" applyFont="1" applyFill="1"/>
    <xf numFmtId="2" fontId="0" fillId="0" borderId="0" xfId="0" applyNumberFormat="1" applyFont="1" applyFill="1" applyBorder="1"/>
    <xf numFmtId="0" fontId="5" fillId="0" borderId="0" xfId="0" applyFont="1"/>
    <xf numFmtId="0" fontId="1" fillId="0" borderId="0" xfId="0" applyFont="1"/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0" fontId="5" fillId="0" borderId="0" xfId="0" applyFont="1" applyFill="1"/>
    <xf numFmtId="1" fontId="4" fillId="0" borderId="0" xfId="0" applyNumberFormat="1" applyFont="1"/>
    <xf numFmtId="1" fontId="0" fillId="0" borderId="0" xfId="0" applyNumberFormat="1"/>
    <xf numFmtId="1" fontId="0" fillId="0" borderId="0" xfId="0" applyNumberFormat="1" applyFill="1"/>
    <xf numFmtId="0" fontId="4" fillId="3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1" fontId="0" fillId="0" borderId="0" xfId="0" applyNumberFormat="1" applyAlignment="1">
      <alignment horizontal="center"/>
    </xf>
    <xf numFmtId="0" fontId="4" fillId="4" borderId="0" xfId="0" applyFont="1" applyFill="1" applyAlignment="1">
      <alignment horizontal="center"/>
    </xf>
    <xf numFmtId="1" fontId="1" fillId="6" borderId="0" xfId="0" applyNumberFormat="1" applyFont="1" applyFill="1" applyAlignment="1">
      <alignment horizontal="center"/>
    </xf>
    <xf numFmtId="1" fontId="4" fillId="0" borderId="0" xfId="0" applyNumberFormat="1" applyFont="1" applyFill="1" applyAlignment="1">
      <alignment horizontal="center"/>
    </xf>
    <xf numFmtId="0" fontId="1" fillId="0" borderId="0" xfId="0" applyFont="1"/>
  </cellXfs>
  <cellStyles count="34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CCFFCC"/>
  </sheetPr>
  <dimension ref="A1:C18"/>
  <sheetViews>
    <sheetView zoomScale="200" zoomScaleNormal="200" zoomScalePageLayoutView="200" workbookViewId="0">
      <selection activeCell="B18" sqref="B18"/>
    </sheetView>
  </sheetViews>
  <sheetFormatPr baseColWidth="10" defaultColWidth="11" defaultRowHeight="15" x14ac:dyDescent="0"/>
  <cols>
    <col min="1" max="1" width="30.33203125" bestFit="1" customWidth="1"/>
  </cols>
  <sheetData>
    <row r="1" spans="1:3">
      <c r="A1" s="7" t="s">
        <v>28</v>
      </c>
      <c r="B1" s="8"/>
    </row>
    <row r="2" spans="1:3">
      <c r="A2" s="8" t="s">
        <v>18</v>
      </c>
      <c r="B2" s="47">
        <v>50</v>
      </c>
      <c r="C2" t="s">
        <v>36</v>
      </c>
    </row>
    <row r="3" spans="1:3">
      <c r="A3" s="8" t="s">
        <v>19</v>
      </c>
      <c r="B3" s="47">
        <v>5</v>
      </c>
    </row>
    <row r="4" spans="1:3">
      <c r="A4" s="8" t="s">
        <v>20</v>
      </c>
      <c r="B4" s="47">
        <v>10</v>
      </c>
    </row>
    <row r="5" spans="1:3">
      <c r="A5" s="8" t="s">
        <v>22</v>
      </c>
      <c r="B5" s="47">
        <v>10</v>
      </c>
    </row>
    <row r="6" spans="1:3">
      <c r="A6" s="8" t="s">
        <v>21</v>
      </c>
      <c r="B6" s="47">
        <v>30</v>
      </c>
    </row>
    <row r="7" spans="1:3">
      <c r="A7" s="49" t="s">
        <v>56</v>
      </c>
      <c r="B7" s="47">
        <v>60</v>
      </c>
    </row>
    <row r="9" spans="1:3">
      <c r="A9" s="45" t="s">
        <v>35</v>
      </c>
    </row>
    <row r="10" spans="1:3">
      <c r="A10" s="46" t="s">
        <v>31</v>
      </c>
      <c r="B10">
        <v>1</v>
      </c>
    </row>
    <row r="11" spans="1:3">
      <c r="A11" t="s">
        <v>32</v>
      </c>
      <c r="B11">
        <v>1</v>
      </c>
    </row>
    <row r="12" spans="1:3">
      <c r="A12" t="s">
        <v>8</v>
      </c>
      <c r="B12">
        <v>3</v>
      </c>
    </row>
    <row r="13" spans="1:3">
      <c r="A13" t="s">
        <v>57</v>
      </c>
      <c r="B13">
        <v>3</v>
      </c>
    </row>
    <row r="14" spans="1:3">
      <c r="A14" t="s">
        <v>9</v>
      </c>
      <c r="B14">
        <v>3</v>
      </c>
    </row>
    <row r="15" spans="1:3">
      <c r="A15" t="s">
        <v>10</v>
      </c>
      <c r="B15">
        <v>3</v>
      </c>
    </row>
    <row r="16" spans="1:3">
      <c r="A16" t="s">
        <v>14</v>
      </c>
      <c r="B16">
        <v>3</v>
      </c>
    </row>
    <row r="17" spans="1:2">
      <c r="A17" t="s">
        <v>33</v>
      </c>
      <c r="B17">
        <v>3</v>
      </c>
    </row>
    <row r="18" spans="1:2">
      <c r="A18" t="s">
        <v>30</v>
      </c>
      <c r="B18">
        <v>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I39"/>
  <sheetViews>
    <sheetView tabSelected="1" topLeftCell="A18" zoomScale="125" zoomScaleNormal="125" zoomScalePageLayoutView="125" workbookViewId="0">
      <selection activeCell="O39" sqref="O39"/>
    </sheetView>
  </sheetViews>
  <sheetFormatPr baseColWidth="10" defaultRowHeight="15" x14ac:dyDescent="0"/>
  <cols>
    <col min="1" max="1" width="23" bestFit="1" customWidth="1"/>
    <col min="4" max="4" width="12" customWidth="1"/>
    <col min="5" max="5" width="8.33203125" customWidth="1"/>
    <col min="6" max="6" width="7.83203125" bestFit="1" customWidth="1"/>
    <col min="7" max="7" width="8.1640625" customWidth="1"/>
    <col min="8" max="8" width="11.5" customWidth="1"/>
    <col min="10" max="10" width="7.83203125" bestFit="1" customWidth="1"/>
    <col min="11" max="11" width="7.1640625" bestFit="1" customWidth="1"/>
    <col min="12" max="12" width="5.83203125" bestFit="1" customWidth="1"/>
    <col min="13" max="13" width="3.83203125" bestFit="1" customWidth="1"/>
    <col min="14" max="14" width="6.1640625" bestFit="1" customWidth="1"/>
    <col min="15" max="15" width="6.1640625" customWidth="1"/>
    <col min="16" max="16" width="7.5" bestFit="1" customWidth="1"/>
    <col min="18" max="18" width="5.83203125" style="55" bestFit="1" customWidth="1"/>
    <col min="19" max="19" width="4" style="55" bestFit="1" customWidth="1"/>
    <col min="20" max="20" width="4.5" style="55" bestFit="1" customWidth="1"/>
    <col min="21" max="21" width="4" style="55" bestFit="1" customWidth="1"/>
    <col min="22" max="22" width="4.5" style="55" bestFit="1" customWidth="1"/>
    <col min="23" max="23" width="4" style="55" bestFit="1" customWidth="1"/>
    <col min="24" max="24" width="4.5" style="55" bestFit="1" customWidth="1"/>
    <col min="25" max="25" width="4" style="55" bestFit="1" customWidth="1"/>
    <col min="26" max="26" width="4.5" style="55" bestFit="1" customWidth="1"/>
    <col min="27" max="27" width="4" style="55" bestFit="1" customWidth="1"/>
    <col min="28" max="28" width="4.5" style="55" bestFit="1" customWidth="1"/>
    <col min="29" max="29" width="4" style="55" bestFit="1" customWidth="1"/>
    <col min="30" max="30" width="4.5" style="55" bestFit="1" customWidth="1"/>
    <col min="31" max="31" width="4" style="55" bestFit="1" customWidth="1"/>
    <col min="32" max="32" width="4.5" style="55" bestFit="1" customWidth="1"/>
    <col min="33" max="33" width="4" style="55" bestFit="1" customWidth="1"/>
    <col min="34" max="34" width="4.83203125" style="55" bestFit="1" customWidth="1"/>
    <col min="35" max="35" width="4" style="55" bestFit="1" customWidth="1"/>
  </cols>
  <sheetData>
    <row r="1" spans="1:35">
      <c r="A1" s="65" t="s">
        <v>59</v>
      </c>
      <c r="B1" s="65"/>
      <c r="C1" s="65"/>
      <c r="D1" s="65"/>
      <c r="E1" s="65"/>
      <c r="F1" s="65"/>
      <c r="G1" s="65"/>
      <c r="H1" s="65"/>
      <c r="I1" s="65"/>
    </row>
    <row r="3" spans="1:35">
      <c r="A3" s="60" t="s">
        <v>24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R3" s="63" t="s">
        <v>15</v>
      </c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</row>
    <row r="4" spans="1:35" s="4" customFormat="1" ht="32" customHeight="1">
      <c r="A4" s="52"/>
      <c r="B4" s="58" t="s">
        <v>38</v>
      </c>
      <c r="C4" s="58"/>
      <c r="D4" s="58"/>
      <c r="E4" s="58"/>
      <c r="F4" s="58"/>
      <c r="G4" s="58"/>
      <c r="H4" s="58" t="s">
        <v>37</v>
      </c>
      <c r="I4" s="58"/>
      <c r="J4" s="59" t="s">
        <v>42</v>
      </c>
      <c r="K4" s="59"/>
      <c r="L4" s="59"/>
      <c r="M4" s="59"/>
      <c r="N4" s="59"/>
      <c r="O4" s="51"/>
      <c r="P4" s="51"/>
      <c r="R4" s="64" t="s">
        <v>27</v>
      </c>
      <c r="S4" s="64"/>
      <c r="T4" s="64" t="s">
        <v>0</v>
      </c>
      <c r="U4" s="64"/>
      <c r="V4" s="64" t="s">
        <v>1</v>
      </c>
      <c r="W4" s="64"/>
      <c r="X4" s="64" t="s">
        <v>2</v>
      </c>
      <c r="Y4" s="64"/>
      <c r="Z4" s="64" t="s">
        <v>3</v>
      </c>
      <c r="AA4" s="64"/>
      <c r="AB4" s="64" t="s">
        <v>4</v>
      </c>
      <c r="AC4" s="64"/>
      <c r="AD4" s="64" t="s">
        <v>5</v>
      </c>
      <c r="AE4" s="64"/>
      <c r="AF4" s="64" t="s">
        <v>6</v>
      </c>
      <c r="AG4" s="64"/>
      <c r="AH4" s="64" t="s">
        <v>7</v>
      </c>
      <c r="AI4" s="64"/>
    </row>
    <row r="5" spans="1:35" ht="90">
      <c r="B5" s="27" t="s">
        <v>43</v>
      </c>
      <c r="C5" s="27" t="s">
        <v>41</v>
      </c>
      <c r="D5" s="27" t="s">
        <v>40</v>
      </c>
      <c r="E5" s="27" t="s">
        <v>48</v>
      </c>
      <c r="F5" s="27" t="s">
        <v>49</v>
      </c>
      <c r="G5" s="27" t="s">
        <v>50</v>
      </c>
      <c r="H5" s="27" t="s">
        <v>39</v>
      </c>
      <c r="I5" s="27" t="s">
        <v>55</v>
      </c>
      <c r="J5" s="10" t="s">
        <v>9</v>
      </c>
      <c r="K5" s="1" t="s">
        <v>10</v>
      </c>
      <c r="L5" s="1" t="s">
        <v>14</v>
      </c>
      <c r="M5" s="1" t="s">
        <v>12</v>
      </c>
      <c r="N5" s="26" t="s">
        <v>29</v>
      </c>
      <c r="O5" s="26"/>
      <c r="P5" s="26"/>
      <c r="Q5" s="1"/>
      <c r="R5" s="61">
        <f>(SUM(R7:R202)*60)+(SUM(S7:S202))</f>
        <v>0</v>
      </c>
      <c r="S5" s="61"/>
      <c r="T5" s="61">
        <f t="shared" ref="T5" si="0">(SUM(T7:T202)*60)+(SUM(U7:U202))</f>
        <v>228</v>
      </c>
      <c r="U5" s="61"/>
      <c r="V5" s="61">
        <f t="shared" ref="V5" si="1">(SUM(V7:V202)*60)+(SUM(W7:W202))</f>
        <v>203</v>
      </c>
      <c r="W5" s="61"/>
      <c r="X5" s="61">
        <f t="shared" ref="X5" si="2">(SUM(X7:X202)*60)+(SUM(Y7:Y202))</f>
        <v>334</v>
      </c>
      <c r="Y5" s="61"/>
      <c r="Z5" s="61">
        <f t="shared" ref="Z5" si="3">(SUM(Z7:Z202)*60)+(SUM(AA7:AA202))</f>
        <v>6062</v>
      </c>
      <c r="AA5" s="61"/>
      <c r="AB5" s="61">
        <f t="shared" ref="AB5" si="4">(SUM(AB7:AB202)*60)+(SUM(AC7:AC202))</f>
        <v>454</v>
      </c>
      <c r="AC5" s="61"/>
      <c r="AD5" s="61">
        <f t="shared" ref="AD5" si="5">(SUM(AD7:AD202)*60)+(SUM(AE7:AE202))</f>
        <v>799</v>
      </c>
      <c r="AE5" s="61"/>
      <c r="AF5" s="61">
        <f t="shared" ref="AF5" si="6">(SUM(AF7:AF202)*60)+(SUM(AG7:AG202))</f>
        <v>5786</v>
      </c>
      <c r="AG5" s="61"/>
      <c r="AH5" s="61">
        <f t="shared" ref="AH5" si="7">(SUM(AH7:AH202)*60)+(SUM(AI7:AI202))</f>
        <v>150</v>
      </c>
      <c r="AI5" s="61"/>
    </row>
    <row r="6" spans="1:35">
      <c r="A6" s="11" t="s">
        <v>26</v>
      </c>
      <c r="B6" s="12"/>
      <c r="C6" s="12"/>
      <c r="D6" s="12"/>
      <c r="E6" s="12"/>
      <c r="F6" s="12"/>
      <c r="G6" s="12"/>
      <c r="H6" s="33">
        <v>2</v>
      </c>
      <c r="I6" s="33"/>
      <c r="J6" s="34">
        <v>8194</v>
      </c>
      <c r="K6" s="33">
        <v>6</v>
      </c>
      <c r="L6" s="33">
        <v>3</v>
      </c>
      <c r="M6" s="33"/>
      <c r="N6" s="12">
        <f>((R5+T5)/60)/60</f>
        <v>6.3333333333333325E-2</v>
      </c>
      <c r="O6" s="41"/>
      <c r="P6" s="41"/>
      <c r="R6" s="54" t="s">
        <v>16</v>
      </c>
      <c r="S6" s="54" t="s">
        <v>17</v>
      </c>
      <c r="T6" s="54" t="s">
        <v>16</v>
      </c>
      <c r="U6" s="54" t="s">
        <v>17</v>
      </c>
      <c r="V6" s="54" t="s">
        <v>16</v>
      </c>
      <c r="W6" s="54" t="s">
        <v>17</v>
      </c>
      <c r="X6" s="54" t="s">
        <v>16</v>
      </c>
      <c r="Y6" s="54" t="s">
        <v>17</v>
      </c>
      <c r="Z6" s="54" t="s">
        <v>16</v>
      </c>
      <c r="AA6" s="54" t="s">
        <v>17</v>
      </c>
      <c r="AB6" s="54" t="s">
        <v>16</v>
      </c>
      <c r="AC6" s="54" t="s">
        <v>17</v>
      </c>
      <c r="AD6" s="54" t="s">
        <v>16</v>
      </c>
      <c r="AE6" s="54" t="s">
        <v>17</v>
      </c>
      <c r="AF6" s="54" t="s">
        <v>16</v>
      </c>
      <c r="AG6" s="54" t="s">
        <v>17</v>
      </c>
      <c r="AH6" s="54" t="s">
        <v>16</v>
      </c>
      <c r="AI6" s="54" t="s">
        <v>17</v>
      </c>
    </row>
    <row r="7" spans="1:35">
      <c r="A7" s="16" t="s">
        <v>1</v>
      </c>
      <c r="B7" s="17">
        <v>1.25</v>
      </c>
      <c r="C7" s="39"/>
      <c r="D7" s="39"/>
      <c r="E7" s="39"/>
      <c r="F7" s="39"/>
      <c r="G7" s="39"/>
      <c r="H7" s="35">
        <v>1</v>
      </c>
      <c r="I7" s="40"/>
      <c r="J7" s="36">
        <v>6663</v>
      </c>
      <c r="K7" s="35">
        <v>13</v>
      </c>
      <c r="L7" s="35"/>
      <c r="M7" s="40"/>
      <c r="N7" s="17">
        <f>(V5/60)/60</f>
        <v>5.6388888888888891E-2</v>
      </c>
      <c r="O7" s="48"/>
      <c r="P7" s="48"/>
      <c r="R7" s="53"/>
      <c r="S7" s="53"/>
      <c r="T7">
        <v>1</v>
      </c>
      <c r="U7">
        <v>59</v>
      </c>
      <c r="V7">
        <v>3</v>
      </c>
      <c r="W7">
        <v>23</v>
      </c>
      <c r="X7">
        <v>2</v>
      </c>
      <c r="Y7">
        <v>33</v>
      </c>
      <c r="Z7">
        <v>2</v>
      </c>
      <c r="AA7">
        <v>53</v>
      </c>
      <c r="AB7">
        <v>1</v>
      </c>
      <c r="AC7">
        <v>39</v>
      </c>
      <c r="AD7">
        <v>2</v>
      </c>
      <c r="AE7">
        <v>41</v>
      </c>
      <c r="AF7">
        <v>2</v>
      </c>
      <c r="AG7">
        <v>34</v>
      </c>
      <c r="AH7">
        <v>2</v>
      </c>
      <c r="AI7">
        <v>30</v>
      </c>
    </row>
    <row r="8" spans="1:35">
      <c r="A8" s="16" t="s">
        <v>2</v>
      </c>
      <c r="B8" s="17">
        <v>2</v>
      </c>
      <c r="C8" s="39"/>
      <c r="D8" s="39"/>
      <c r="E8" s="39"/>
      <c r="F8" s="39"/>
      <c r="G8" s="39"/>
      <c r="H8" s="35">
        <v>1</v>
      </c>
      <c r="I8" s="40"/>
      <c r="J8" s="36">
        <v>8264</v>
      </c>
      <c r="K8" s="35">
        <v>1</v>
      </c>
      <c r="L8" s="35">
        <v>2</v>
      </c>
      <c r="M8" s="40">
        <v>1</v>
      </c>
      <c r="N8" s="17">
        <f>(X5/60)/60</f>
        <v>9.2777777777777778E-2</v>
      </c>
      <c r="O8" s="48"/>
      <c r="P8" s="48"/>
      <c r="R8" s="56"/>
      <c r="S8" s="56"/>
      <c r="T8">
        <v>1</v>
      </c>
      <c r="U8">
        <v>49</v>
      </c>
      <c r="V8" s="49"/>
      <c r="W8" s="49"/>
      <c r="X8">
        <v>3</v>
      </c>
      <c r="Y8">
        <v>1</v>
      </c>
      <c r="Z8">
        <v>8</v>
      </c>
      <c r="AA8">
        <v>52</v>
      </c>
      <c r="AB8">
        <v>2</v>
      </c>
      <c r="AC8">
        <v>44</v>
      </c>
      <c r="AD8">
        <v>3</v>
      </c>
      <c r="AE8">
        <v>37</v>
      </c>
      <c r="AF8">
        <v>2</v>
      </c>
      <c r="AG8">
        <v>22</v>
      </c>
      <c r="AH8" s="56"/>
      <c r="AI8" s="56"/>
    </row>
    <row r="9" spans="1:35">
      <c r="A9" s="16" t="s">
        <v>3</v>
      </c>
      <c r="B9" s="17">
        <v>2</v>
      </c>
      <c r="C9" s="39"/>
      <c r="D9" s="39"/>
      <c r="E9" s="39"/>
      <c r="F9" s="39"/>
      <c r="G9" s="39"/>
      <c r="H9" s="40">
        <v>1</v>
      </c>
      <c r="I9" s="40"/>
      <c r="J9" s="36">
        <v>4946</v>
      </c>
      <c r="K9" s="40">
        <v>8</v>
      </c>
      <c r="L9" s="35">
        <v>3</v>
      </c>
      <c r="M9" s="35"/>
      <c r="N9" s="17">
        <f>(Z5/60)/60</f>
        <v>1.6838888888888888</v>
      </c>
      <c r="O9" s="48"/>
      <c r="P9" s="48"/>
      <c r="R9" s="56"/>
      <c r="S9" s="56"/>
      <c r="T9" s="49"/>
      <c r="U9" s="49"/>
      <c r="V9" s="49"/>
      <c r="W9" s="49"/>
      <c r="X9" s="49"/>
      <c r="Y9" s="49"/>
      <c r="Z9">
        <v>7</v>
      </c>
      <c r="AA9">
        <v>13</v>
      </c>
      <c r="AB9">
        <v>3</v>
      </c>
      <c r="AC9">
        <v>11</v>
      </c>
      <c r="AD9">
        <v>3</v>
      </c>
      <c r="AE9">
        <v>27</v>
      </c>
      <c r="AF9">
        <v>0</v>
      </c>
      <c r="AG9">
        <v>30</v>
      </c>
      <c r="AH9" s="56"/>
      <c r="AI9" s="56"/>
    </row>
    <row r="10" spans="1:35">
      <c r="A10" s="16" t="s">
        <v>4</v>
      </c>
      <c r="B10" s="17">
        <v>2</v>
      </c>
      <c r="C10" s="39"/>
      <c r="D10" s="39"/>
      <c r="E10" s="39"/>
      <c r="F10" s="39"/>
      <c r="G10" s="39"/>
      <c r="H10" s="40">
        <v>1</v>
      </c>
      <c r="I10" s="40"/>
      <c r="J10" s="36">
        <v>9737</v>
      </c>
      <c r="K10" s="40">
        <v>6</v>
      </c>
      <c r="L10" s="35"/>
      <c r="M10" s="35"/>
      <c r="N10" s="17">
        <f>(AB5/60)/60</f>
        <v>0.12611111111111112</v>
      </c>
      <c r="O10" s="48"/>
      <c r="P10" s="48"/>
      <c r="R10" s="56"/>
      <c r="S10" s="56"/>
      <c r="T10" s="49"/>
      <c r="U10" s="49"/>
      <c r="V10" s="49"/>
      <c r="W10" s="49"/>
      <c r="X10"/>
      <c r="Y10"/>
      <c r="Z10">
        <v>78</v>
      </c>
      <c r="AA10">
        <v>16</v>
      </c>
      <c r="AB10" s="49"/>
      <c r="AC10" s="49"/>
      <c r="AD10">
        <v>3</v>
      </c>
      <c r="AE10">
        <v>34</v>
      </c>
      <c r="AF10">
        <v>55</v>
      </c>
      <c r="AG10">
        <v>59</v>
      </c>
      <c r="AH10" s="56"/>
      <c r="AI10" s="56"/>
    </row>
    <row r="11" spans="1:35">
      <c r="A11" s="16" t="s">
        <v>5</v>
      </c>
      <c r="B11" s="17">
        <v>1.5</v>
      </c>
      <c r="C11" s="39"/>
      <c r="D11" s="39"/>
      <c r="E11" s="39"/>
      <c r="F11" s="39"/>
      <c r="G11" s="39"/>
      <c r="H11" s="40">
        <v>1</v>
      </c>
      <c r="I11" s="40"/>
      <c r="J11" s="36">
        <v>8550</v>
      </c>
      <c r="K11" s="40">
        <v>3</v>
      </c>
      <c r="L11" s="40">
        <v>1</v>
      </c>
      <c r="M11" s="35"/>
      <c r="N11" s="17">
        <f>(AD5/60)/60</f>
        <v>0.22194444444444444</v>
      </c>
      <c r="O11" s="48"/>
      <c r="P11" s="48"/>
      <c r="R11" s="56"/>
      <c r="S11" s="56"/>
      <c r="T11" s="49"/>
      <c r="U11" s="49"/>
      <c r="V11" s="49"/>
      <c r="W11" s="49"/>
      <c r="X11" s="49"/>
      <c r="Y11" s="49"/>
      <c r="Z11">
        <v>3</v>
      </c>
      <c r="AA11">
        <v>48</v>
      </c>
      <c r="AB11" s="56"/>
      <c r="AC11" s="56"/>
      <c r="AD11" s="49"/>
      <c r="AE11" s="49"/>
      <c r="AF11">
        <v>3</v>
      </c>
      <c r="AG11">
        <v>5</v>
      </c>
      <c r="AH11" s="56"/>
      <c r="AI11" s="56"/>
    </row>
    <row r="12" spans="1:35">
      <c r="A12" s="16" t="s">
        <v>6</v>
      </c>
      <c r="B12" s="17">
        <v>1.5</v>
      </c>
      <c r="C12" s="39"/>
      <c r="D12" s="39"/>
      <c r="E12" s="39"/>
      <c r="F12" s="39"/>
      <c r="G12" s="39"/>
      <c r="H12" s="40">
        <v>1</v>
      </c>
      <c r="I12" s="40"/>
      <c r="J12" s="36">
        <v>9171</v>
      </c>
      <c r="K12" s="40">
        <v>3</v>
      </c>
      <c r="L12" s="40">
        <v>1</v>
      </c>
      <c r="M12" s="35"/>
      <c r="N12" s="17">
        <f>(AF5/60)/60</f>
        <v>1.6072222222222223</v>
      </c>
      <c r="O12" s="48"/>
      <c r="P12" s="48"/>
      <c r="R12" s="56"/>
      <c r="S12" s="56"/>
      <c r="T12" s="56"/>
      <c r="U12" s="56"/>
      <c r="V12" s="49"/>
      <c r="W12" s="49"/>
      <c r="X12" s="49"/>
      <c r="Y12" s="49"/>
      <c r="Z12" s="49"/>
      <c r="AA12" s="49"/>
      <c r="AB12" s="56"/>
      <c r="AC12" s="56"/>
      <c r="AD12" s="49"/>
      <c r="AE12" s="49"/>
      <c r="AF12">
        <v>6</v>
      </c>
      <c r="AG12">
        <v>30</v>
      </c>
      <c r="AH12" s="56"/>
      <c r="AI12" s="56"/>
    </row>
    <row r="13" spans="1:35" ht="16" thickBot="1">
      <c r="A13" s="21" t="s">
        <v>7</v>
      </c>
      <c r="B13" s="38">
        <v>1.5</v>
      </c>
      <c r="C13" s="38"/>
      <c r="D13" s="38"/>
      <c r="E13" s="38"/>
      <c r="F13" s="38"/>
      <c r="G13" s="38"/>
      <c r="H13" s="29"/>
      <c r="I13" s="37"/>
      <c r="J13" s="44"/>
      <c r="K13" s="29"/>
      <c r="L13" s="29"/>
      <c r="M13" s="29"/>
      <c r="N13" s="23">
        <f>(AH5/60)/60</f>
        <v>4.1666666666666664E-2</v>
      </c>
      <c r="O13" s="48"/>
      <c r="P13" s="48"/>
      <c r="R13" s="56"/>
      <c r="S13" s="56"/>
      <c r="T13" s="56"/>
      <c r="U13" s="56"/>
      <c r="V13" s="4"/>
      <c r="W13" s="4"/>
      <c r="X13" s="49"/>
      <c r="Y13" s="49"/>
      <c r="Z13" s="49"/>
      <c r="AA13" s="49"/>
      <c r="AB13" s="56"/>
      <c r="AC13" s="56"/>
      <c r="AD13" s="49"/>
      <c r="AE13" s="49"/>
      <c r="AF13">
        <v>25</v>
      </c>
      <c r="AG13">
        <v>26</v>
      </c>
      <c r="AH13" s="56"/>
      <c r="AI13" s="56"/>
    </row>
    <row r="14" spans="1:35">
      <c r="A14" s="50" t="s">
        <v>13</v>
      </c>
      <c r="B14" s="6">
        <f t="shared" ref="B14:N14" si="8">SUM(B6:B13)</f>
        <v>11.75</v>
      </c>
      <c r="C14" s="6">
        <f t="shared" si="8"/>
        <v>0</v>
      </c>
      <c r="D14" s="6">
        <f t="shared" si="8"/>
        <v>0</v>
      </c>
      <c r="E14" s="6">
        <f t="shared" si="8"/>
        <v>0</v>
      </c>
      <c r="F14" s="6">
        <f t="shared" si="8"/>
        <v>0</v>
      </c>
      <c r="G14" s="6">
        <f t="shared" si="8"/>
        <v>0</v>
      </c>
      <c r="H14" s="6">
        <f t="shared" si="8"/>
        <v>8</v>
      </c>
      <c r="I14" s="6">
        <f t="shared" si="8"/>
        <v>0</v>
      </c>
      <c r="J14" s="2">
        <f t="shared" si="8"/>
        <v>55525</v>
      </c>
      <c r="K14" s="50">
        <f t="shared" si="8"/>
        <v>40</v>
      </c>
      <c r="L14" s="50">
        <f t="shared" si="8"/>
        <v>10</v>
      </c>
      <c r="M14" s="50">
        <f t="shared" si="8"/>
        <v>1</v>
      </c>
      <c r="N14" s="6">
        <f t="shared" si="8"/>
        <v>3.8933333333333331</v>
      </c>
      <c r="O14" s="6"/>
      <c r="P14" s="6"/>
      <c r="X14" s="49"/>
      <c r="Y14" s="49"/>
      <c r="Z14" s="49"/>
      <c r="AA14" s="49"/>
      <c r="AD14" s="49"/>
      <c r="AE14" s="49"/>
    </row>
    <row r="15" spans="1:35">
      <c r="X15" s="49"/>
      <c r="Y15" s="49"/>
      <c r="Z15" s="49"/>
      <c r="AA15" s="49"/>
      <c r="AD15" s="49"/>
      <c r="AE15" s="49"/>
    </row>
    <row r="16" spans="1:35">
      <c r="A16" s="62" t="s">
        <v>11</v>
      </c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X16" s="49"/>
      <c r="Y16" s="49"/>
      <c r="AD16" s="49"/>
      <c r="AE16" s="49"/>
    </row>
    <row r="17" spans="1:35" s="4" customFormat="1">
      <c r="A17" s="52"/>
      <c r="B17" s="58" t="s">
        <v>38</v>
      </c>
      <c r="C17" s="58"/>
      <c r="D17" s="58"/>
      <c r="E17" s="58"/>
      <c r="F17" s="58"/>
      <c r="G17" s="58"/>
      <c r="H17" s="58" t="s">
        <v>37</v>
      </c>
      <c r="I17" s="58"/>
      <c r="J17" s="59" t="s">
        <v>42</v>
      </c>
      <c r="K17" s="59"/>
      <c r="L17" s="59"/>
      <c r="M17" s="59"/>
      <c r="N17" s="59"/>
      <c r="O17" s="52"/>
      <c r="P17" s="52"/>
      <c r="R17" s="56"/>
      <c r="S17" s="56"/>
      <c r="T17" s="56"/>
      <c r="U17" s="56"/>
      <c r="V17" s="56"/>
      <c r="W17" s="56"/>
      <c r="X17" s="49"/>
      <c r="Y17" s="49"/>
      <c r="Z17" s="56"/>
      <c r="AA17" s="56"/>
      <c r="AB17" s="56"/>
      <c r="AC17" s="56"/>
      <c r="AD17" s="56"/>
      <c r="AE17" s="56"/>
      <c r="AF17" s="56"/>
      <c r="AG17" s="56"/>
      <c r="AH17" s="56"/>
      <c r="AI17" s="56"/>
    </row>
    <row r="18" spans="1:35" ht="75">
      <c r="B18" s="27" t="s">
        <v>52</v>
      </c>
      <c r="C18" s="27" t="s">
        <v>53</v>
      </c>
      <c r="D18" s="27" t="s">
        <v>44</v>
      </c>
      <c r="E18" s="27" t="s">
        <v>47</v>
      </c>
      <c r="F18" s="27" t="s">
        <v>46</v>
      </c>
      <c r="G18" s="27" t="s">
        <v>51</v>
      </c>
      <c r="H18" s="27" t="s">
        <v>45</v>
      </c>
      <c r="I18" s="27" t="s">
        <v>54</v>
      </c>
      <c r="J18" s="10" t="s">
        <v>9</v>
      </c>
      <c r="K18" s="1" t="s">
        <v>10</v>
      </c>
      <c r="L18" s="1" t="s">
        <v>14</v>
      </c>
      <c r="M18" s="1" t="s">
        <v>12</v>
      </c>
      <c r="N18" s="1" t="s">
        <v>30</v>
      </c>
      <c r="O18" s="1" t="s">
        <v>13</v>
      </c>
      <c r="P18" s="1" t="s">
        <v>23</v>
      </c>
      <c r="X18" s="49"/>
      <c r="Y18" s="49"/>
    </row>
    <row r="19" spans="1:35">
      <c r="A19" s="11" t="s">
        <v>25</v>
      </c>
      <c r="B19" s="12">
        <f>B6+B7</f>
        <v>1.25</v>
      </c>
      <c r="C19" s="12">
        <f t="shared" ref="C19:G19" si="9">C6+C7</f>
        <v>0</v>
      </c>
      <c r="D19" s="12">
        <f t="shared" si="9"/>
        <v>0</v>
      </c>
      <c r="E19" s="12">
        <f t="shared" si="9"/>
        <v>0</v>
      </c>
      <c r="F19" s="12">
        <f t="shared" si="9"/>
        <v>0</v>
      </c>
      <c r="G19" s="12">
        <f t="shared" si="9"/>
        <v>0</v>
      </c>
      <c r="H19" s="12">
        <f>(H6+H7)*(discussion/60)</f>
        <v>1.5</v>
      </c>
      <c r="I19" s="12">
        <f>(I6+I7)*(lab/60)</f>
        <v>0</v>
      </c>
      <c r="J19" s="12">
        <f>(J6+J7)/(wpm*60)</f>
        <v>4.9523333333333337</v>
      </c>
      <c r="K19" s="12">
        <f>(K6+K7)*(image/60)</f>
        <v>1.5833333333333333</v>
      </c>
      <c r="L19" s="12">
        <f>(L6+L7)*(table/60)</f>
        <v>0.5</v>
      </c>
      <c r="M19" s="12">
        <f>(M6+M7)*(ty/60)</f>
        <v>0</v>
      </c>
      <c r="N19" s="13">
        <f>N6+N7</f>
        <v>0.11972222222222222</v>
      </c>
      <c r="O19" s="14">
        <f t="shared" ref="O19:O25" si="10">SUM(B19:N19)</f>
        <v>9.9053888888888899</v>
      </c>
      <c r="P19" s="15">
        <f>(O19/$O$26)</f>
        <v>0.22866505072268611</v>
      </c>
      <c r="X19" s="49"/>
      <c r="Y19" s="49"/>
    </row>
    <row r="20" spans="1:35">
      <c r="A20" s="16" t="s">
        <v>2</v>
      </c>
      <c r="B20" s="17">
        <f>B8</f>
        <v>2</v>
      </c>
      <c r="C20" s="17">
        <f t="shared" ref="C20:G23" si="11">C8</f>
        <v>0</v>
      </c>
      <c r="D20" s="17">
        <f t="shared" si="11"/>
        <v>0</v>
      </c>
      <c r="E20" s="17">
        <f t="shared" si="11"/>
        <v>0</v>
      </c>
      <c r="F20" s="17">
        <f t="shared" si="11"/>
        <v>0</v>
      </c>
      <c r="G20" s="17">
        <f t="shared" si="11"/>
        <v>0</v>
      </c>
      <c r="H20" s="17">
        <f t="shared" ref="H20:H25" si="12">H8*(discussion/60)</f>
        <v>0.5</v>
      </c>
      <c r="I20" s="17">
        <f t="shared" ref="I20:I25" si="13">I8*(lab/60)</f>
        <v>0</v>
      </c>
      <c r="J20" s="17">
        <f t="shared" ref="J20:J25" si="14">J8/(wpm*60)</f>
        <v>2.7546666666666666</v>
      </c>
      <c r="K20" s="17">
        <f t="shared" ref="K20:K25" si="15">K8*(image/60)</f>
        <v>8.3333333333333329E-2</v>
      </c>
      <c r="L20" s="18">
        <f t="shared" ref="L20:L25" si="16">L8*(table/60)</f>
        <v>0.33333333333333331</v>
      </c>
      <c r="M20" s="17">
        <f t="shared" ref="M20:M25" si="17">M8*(ty/60)</f>
        <v>0.16666666666666666</v>
      </c>
      <c r="N20" s="18">
        <f>N8</f>
        <v>9.2777777777777778E-2</v>
      </c>
      <c r="O20" s="19">
        <f t="shared" si="10"/>
        <v>5.9307777777777781</v>
      </c>
      <c r="P20" s="20">
        <f t="shared" ref="P20:P26" si="18">(O20/$O$26)</f>
        <v>0.13691149500468114</v>
      </c>
      <c r="X20" s="49"/>
      <c r="Y20" s="49"/>
    </row>
    <row r="21" spans="1:35">
      <c r="A21" s="16" t="s">
        <v>3</v>
      </c>
      <c r="B21" s="17">
        <f>B9</f>
        <v>2</v>
      </c>
      <c r="C21" s="17">
        <f t="shared" si="11"/>
        <v>0</v>
      </c>
      <c r="D21" s="17">
        <f t="shared" si="11"/>
        <v>0</v>
      </c>
      <c r="E21" s="17">
        <f t="shared" si="11"/>
        <v>0</v>
      </c>
      <c r="F21" s="17">
        <f t="shared" si="11"/>
        <v>0</v>
      </c>
      <c r="G21" s="17">
        <f t="shared" si="11"/>
        <v>0</v>
      </c>
      <c r="H21" s="17">
        <f t="shared" si="12"/>
        <v>0.5</v>
      </c>
      <c r="I21" s="17">
        <f t="shared" si="13"/>
        <v>0</v>
      </c>
      <c r="J21" s="17">
        <f t="shared" si="14"/>
        <v>1.6486666666666667</v>
      </c>
      <c r="K21" s="17">
        <f t="shared" si="15"/>
        <v>0.66666666666666663</v>
      </c>
      <c r="L21" s="18">
        <f t="shared" si="16"/>
        <v>0.5</v>
      </c>
      <c r="M21" s="17">
        <f t="shared" si="17"/>
        <v>0</v>
      </c>
      <c r="N21" s="18">
        <f t="shared" ref="N21:N25" si="19">N9</f>
        <v>1.6838888888888888</v>
      </c>
      <c r="O21" s="19">
        <f t="shared" si="10"/>
        <v>6.9992222222222225</v>
      </c>
      <c r="P21" s="20">
        <f t="shared" si="18"/>
        <v>0.16157644312774938</v>
      </c>
      <c r="X21" s="49"/>
      <c r="Y21" s="49"/>
    </row>
    <row r="22" spans="1:35">
      <c r="A22" s="16" t="s">
        <v>4</v>
      </c>
      <c r="B22" s="17">
        <f>B10</f>
        <v>2</v>
      </c>
      <c r="C22" s="17">
        <f t="shared" si="11"/>
        <v>0</v>
      </c>
      <c r="D22" s="17">
        <f t="shared" si="11"/>
        <v>0</v>
      </c>
      <c r="E22" s="17">
        <f t="shared" si="11"/>
        <v>0</v>
      </c>
      <c r="F22" s="17">
        <f t="shared" si="11"/>
        <v>0</v>
      </c>
      <c r="G22" s="17">
        <f t="shared" si="11"/>
        <v>0</v>
      </c>
      <c r="H22" s="17">
        <f t="shared" si="12"/>
        <v>0.5</v>
      </c>
      <c r="I22" s="17">
        <f t="shared" si="13"/>
        <v>0</v>
      </c>
      <c r="J22" s="17">
        <f t="shared" si="14"/>
        <v>3.2456666666666667</v>
      </c>
      <c r="K22" s="17">
        <f t="shared" si="15"/>
        <v>0.5</v>
      </c>
      <c r="L22" s="18">
        <f t="shared" si="16"/>
        <v>0</v>
      </c>
      <c r="M22" s="17">
        <f t="shared" si="17"/>
        <v>0</v>
      </c>
      <c r="N22" s="18">
        <f t="shared" si="19"/>
        <v>0.12611111111111112</v>
      </c>
      <c r="O22" s="19">
        <f t="shared" si="10"/>
        <v>6.371777777777778</v>
      </c>
      <c r="P22" s="20">
        <f t="shared" si="18"/>
        <v>0.14709194208251578</v>
      </c>
      <c r="X22" s="49"/>
      <c r="Y22" s="49"/>
    </row>
    <row r="23" spans="1:35">
      <c r="A23" s="16" t="s">
        <v>5</v>
      </c>
      <c r="B23" s="17">
        <f>B11</f>
        <v>1.5</v>
      </c>
      <c r="C23" s="17">
        <f t="shared" si="11"/>
        <v>0</v>
      </c>
      <c r="D23" s="17">
        <f t="shared" si="11"/>
        <v>0</v>
      </c>
      <c r="E23" s="17">
        <f t="shared" si="11"/>
        <v>0</v>
      </c>
      <c r="F23" s="17">
        <f t="shared" si="11"/>
        <v>0</v>
      </c>
      <c r="G23" s="17">
        <f t="shared" si="11"/>
        <v>0</v>
      </c>
      <c r="H23" s="17">
        <f t="shared" si="12"/>
        <v>0.5</v>
      </c>
      <c r="I23" s="17">
        <f t="shared" si="13"/>
        <v>0</v>
      </c>
      <c r="J23" s="17">
        <f t="shared" si="14"/>
        <v>2.85</v>
      </c>
      <c r="K23" s="17">
        <f t="shared" si="15"/>
        <v>0.25</v>
      </c>
      <c r="L23" s="18">
        <f t="shared" si="16"/>
        <v>0.16666666666666666</v>
      </c>
      <c r="M23" s="17">
        <f t="shared" si="17"/>
        <v>0</v>
      </c>
      <c r="N23" s="18">
        <f t="shared" si="19"/>
        <v>0.22194444444444444</v>
      </c>
      <c r="O23" s="19">
        <f t="shared" si="10"/>
        <v>5.4886111111111111</v>
      </c>
      <c r="P23" s="20">
        <f t="shared" si="18"/>
        <v>0.12670411552716968</v>
      </c>
      <c r="X23" s="49"/>
      <c r="Y23" s="49"/>
    </row>
    <row r="24" spans="1:35">
      <c r="A24" s="16" t="s">
        <v>6</v>
      </c>
      <c r="B24" s="17">
        <f t="shared" ref="B24:G25" si="20">B12</f>
        <v>1.5</v>
      </c>
      <c r="C24" s="17">
        <f t="shared" si="20"/>
        <v>0</v>
      </c>
      <c r="D24" s="17">
        <f t="shared" si="20"/>
        <v>0</v>
      </c>
      <c r="E24" s="17">
        <f t="shared" si="20"/>
        <v>0</v>
      </c>
      <c r="F24" s="17">
        <f t="shared" si="20"/>
        <v>0</v>
      </c>
      <c r="G24" s="17">
        <f t="shared" si="20"/>
        <v>0</v>
      </c>
      <c r="H24" s="17">
        <f t="shared" si="12"/>
        <v>0.5</v>
      </c>
      <c r="I24" s="17">
        <f t="shared" si="13"/>
        <v>0</v>
      </c>
      <c r="J24" s="17">
        <f t="shared" si="14"/>
        <v>3.0569999999999999</v>
      </c>
      <c r="K24" s="17">
        <f t="shared" si="15"/>
        <v>0.25</v>
      </c>
      <c r="L24" s="18">
        <f t="shared" si="16"/>
        <v>0.16666666666666666</v>
      </c>
      <c r="M24" s="17">
        <f t="shared" si="17"/>
        <v>0</v>
      </c>
      <c r="N24" s="18">
        <f t="shared" si="19"/>
        <v>1.6072222222222223</v>
      </c>
      <c r="O24" s="19">
        <f t="shared" si="10"/>
        <v>7.0808888888888895</v>
      </c>
      <c r="P24" s="20">
        <f t="shared" si="18"/>
        <v>0.16346171110512617</v>
      </c>
      <c r="X24" s="49"/>
      <c r="Y24" s="49"/>
    </row>
    <row r="25" spans="1:35" ht="16" thickBot="1">
      <c r="A25" s="21" t="s">
        <v>7</v>
      </c>
      <c r="B25" s="23">
        <f t="shared" si="20"/>
        <v>1.5</v>
      </c>
      <c r="C25" s="23">
        <f t="shared" si="20"/>
        <v>0</v>
      </c>
      <c r="D25" s="23">
        <f t="shared" si="20"/>
        <v>0</v>
      </c>
      <c r="E25" s="23">
        <f t="shared" si="20"/>
        <v>0</v>
      </c>
      <c r="F25" s="23">
        <f t="shared" si="20"/>
        <v>0</v>
      </c>
      <c r="G25" s="23">
        <f t="shared" si="20"/>
        <v>0</v>
      </c>
      <c r="H25" s="23">
        <f t="shared" si="12"/>
        <v>0</v>
      </c>
      <c r="I25" s="23">
        <f t="shared" si="13"/>
        <v>0</v>
      </c>
      <c r="J25" s="23">
        <f t="shared" si="14"/>
        <v>0</v>
      </c>
      <c r="K25" s="23">
        <f t="shared" si="15"/>
        <v>0</v>
      </c>
      <c r="L25" s="22">
        <f t="shared" si="16"/>
        <v>0</v>
      </c>
      <c r="M25" s="23">
        <f t="shared" si="17"/>
        <v>0</v>
      </c>
      <c r="N25" s="22">
        <f t="shared" si="19"/>
        <v>4.1666666666666664E-2</v>
      </c>
      <c r="O25" s="24">
        <f t="shared" si="10"/>
        <v>1.5416666666666667</v>
      </c>
      <c r="P25" s="25">
        <f t="shared" si="18"/>
        <v>3.5589242430071957E-2</v>
      </c>
      <c r="X25" s="49"/>
      <c r="Y25" s="49"/>
    </row>
    <row r="26" spans="1:35">
      <c r="A26" s="50" t="s">
        <v>13</v>
      </c>
      <c r="B26" s="6">
        <f t="shared" ref="B26:N26" si="21">SUM(B19:B25)</f>
        <v>11.75</v>
      </c>
      <c r="C26" s="6">
        <f t="shared" si="21"/>
        <v>0</v>
      </c>
      <c r="D26" s="6">
        <f t="shared" si="21"/>
        <v>0</v>
      </c>
      <c r="E26" s="6">
        <f t="shared" si="21"/>
        <v>0</v>
      </c>
      <c r="F26" s="6">
        <f t="shared" si="21"/>
        <v>0</v>
      </c>
      <c r="G26" s="6">
        <f t="shared" si="21"/>
        <v>0</v>
      </c>
      <c r="H26" s="6">
        <f t="shared" si="21"/>
        <v>4</v>
      </c>
      <c r="I26" s="6">
        <f t="shared" si="21"/>
        <v>0</v>
      </c>
      <c r="J26" s="6">
        <f t="shared" si="21"/>
        <v>18.508333333333333</v>
      </c>
      <c r="K26" s="6">
        <f t="shared" si="21"/>
        <v>3.333333333333333</v>
      </c>
      <c r="L26" s="6">
        <f t="shared" si="21"/>
        <v>1.6666666666666667</v>
      </c>
      <c r="M26" s="6">
        <f t="shared" si="21"/>
        <v>0.16666666666666666</v>
      </c>
      <c r="N26" s="6">
        <f t="shared" si="21"/>
        <v>3.8933333333333331</v>
      </c>
      <c r="O26" s="6">
        <f>SUM(B26:N26)</f>
        <v>43.318333333333328</v>
      </c>
      <c r="P26" s="9">
        <f t="shared" si="18"/>
        <v>1</v>
      </c>
      <c r="X26" s="49"/>
      <c r="Y26" s="49"/>
    </row>
    <row r="29" spans="1:35">
      <c r="A29" s="57" t="s">
        <v>34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</row>
    <row r="30" spans="1:35" s="4" customFormat="1">
      <c r="A30" s="52"/>
      <c r="B30" s="58" t="s">
        <v>38</v>
      </c>
      <c r="C30" s="58"/>
      <c r="D30" s="58"/>
      <c r="E30" s="58"/>
      <c r="F30" s="58"/>
      <c r="G30" s="58"/>
      <c r="H30" s="58" t="s">
        <v>37</v>
      </c>
      <c r="I30" s="58"/>
      <c r="J30" s="59" t="s">
        <v>42</v>
      </c>
      <c r="K30" s="59"/>
      <c r="L30" s="59"/>
      <c r="M30" s="59"/>
      <c r="N30" s="59"/>
      <c r="O30" s="52"/>
      <c r="P30" s="52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</row>
    <row r="31" spans="1:35" ht="75">
      <c r="B31" s="27" t="s">
        <v>52</v>
      </c>
      <c r="C31" s="27" t="s">
        <v>53</v>
      </c>
      <c r="D31" s="27" t="s">
        <v>44</v>
      </c>
      <c r="E31" s="27" t="s">
        <v>47</v>
      </c>
      <c r="F31" s="27" t="s">
        <v>46</v>
      </c>
      <c r="G31" s="27" t="s">
        <v>51</v>
      </c>
      <c r="H31" s="27" t="s">
        <v>45</v>
      </c>
      <c r="I31" s="27" t="s">
        <v>54</v>
      </c>
      <c r="J31" s="10" t="s">
        <v>9</v>
      </c>
      <c r="K31" s="1" t="s">
        <v>10</v>
      </c>
      <c r="L31" s="1" t="s">
        <v>14</v>
      </c>
      <c r="M31" s="1" t="s">
        <v>12</v>
      </c>
      <c r="N31" s="1" t="s">
        <v>30</v>
      </c>
      <c r="O31" s="1" t="s">
        <v>13</v>
      </c>
      <c r="P31" s="1" t="s">
        <v>23</v>
      </c>
    </row>
    <row r="32" spans="1:35">
      <c r="A32" s="11" t="s">
        <v>25</v>
      </c>
      <c r="B32" s="12">
        <f t="shared" ref="B32:D38" si="22">B19/lc</f>
        <v>1.25</v>
      </c>
      <c r="C32" s="12">
        <f t="shared" si="22"/>
        <v>0</v>
      </c>
      <c r="D32" s="12">
        <f t="shared" si="22"/>
        <v>0</v>
      </c>
      <c r="E32" s="12">
        <f t="shared" ref="E32:G38" si="23">E19/tst</f>
        <v>0</v>
      </c>
      <c r="F32" s="12">
        <f t="shared" si="23"/>
        <v>0</v>
      </c>
      <c r="G32" s="12">
        <f t="shared" si="23"/>
        <v>0</v>
      </c>
      <c r="H32" s="12">
        <f t="shared" ref="H32:H38" si="24">H19/disc</f>
        <v>0.5</v>
      </c>
      <c r="I32" s="12">
        <f t="shared" ref="I32:I38" si="25">I19/lps</f>
        <v>0</v>
      </c>
      <c r="J32" s="12">
        <f t="shared" ref="J32:J38" si="26">J19/word</f>
        <v>1.6507777777777779</v>
      </c>
      <c r="K32" s="13">
        <f t="shared" ref="K32:K38" si="27">K19/img</f>
        <v>0.52777777777777779</v>
      </c>
      <c r="L32" s="13">
        <f t="shared" ref="L32:L38" si="28">L19/tab</f>
        <v>0.16666666666666666</v>
      </c>
      <c r="M32" s="13">
        <f t="shared" ref="M32:M38" si="29">M19/tyq</f>
        <v>0</v>
      </c>
      <c r="N32" s="13">
        <f t="shared" ref="N32:N38" si="30">N19/vid</f>
        <v>3.9907407407407405E-2</v>
      </c>
      <c r="O32" s="14">
        <f>SUM(B32:N32)</f>
        <v>4.1351296296296303</v>
      </c>
      <c r="P32" s="15">
        <f>(O32/$O$39)</f>
        <v>0.18565846033606878</v>
      </c>
    </row>
    <row r="33" spans="1:35">
      <c r="A33" s="16" t="s">
        <v>2</v>
      </c>
      <c r="B33" s="17">
        <f t="shared" si="22"/>
        <v>2</v>
      </c>
      <c r="C33" s="17">
        <f t="shared" si="22"/>
        <v>0</v>
      </c>
      <c r="D33" s="17">
        <f t="shared" si="22"/>
        <v>0</v>
      </c>
      <c r="E33" s="17">
        <f t="shared" si="23"/>
        <v>0</v>
      </c>
      <c r="F33" s="17">
        <f t="shared" si="23"/>
        <v>0</v>
      </c>
      <c r="G33" s="17">
        <f t="shared" si="23"/>
        <v>0</v>
      </c>
      <c r="H33" s="17">
        <f t="shared" si="24"/>
        <v>0.16666666666666666</v>
      </c>
      <c r="I33" s="17">
        <f t="shared" si="25"/>
        <v>0</v>
      </c>
      <c r="J33" s="17">
        <f t="shared" si="26"/>
        <v>0.91822222222222216</v>
      </c>
      <c r="K33" s="18">
        <f t="shared" si="27"/>
        <v>2.7777777777777776E-2</v>
      </c>
      <c r="L33" s="18">
        <f t="shared" si="28"/>
        <v>0.1111111111111111</v>
      </c>
      <c r="M33" s="18">
        <f t="shared" si="29"/>
        <v>5.5555555555555552E-2</v>
      </c>
      <c r="N33" s="18">
        <f t="shared" si="30"/>
        <v>3.0925925925925926E-2</v>
      </c>
      <c r="O33" s="19">
        <f t="shared" ref="O33:O38" si="31">SUM(B33:N33)</f>
        <v>3.3102592592592588</v>
      </c>
      <c r="P33" s="20">
        <f t="shared" ref="P33:P39" si="32">(O33/$O$39)</f>
        <v>0.14862354809475106</v>
      </c>
    </row>
    <row r="34" spans="1:35">
      <c r="A34" s="16" t="s">
        <v>3</v>
      </c>
      <c r="B34" s="17">
        <f t="shared" si="22"/>
        <v>2</v>
      </c>
      <c r="C34" s="17">
        <f t="shared" si="22"/>
        <v>0</v>
      </c>
      <c r="D34" s="17">
        <f t="shared" si="22"/>
        <v>0</v>
      </c>
      <c r="E34" s="17">
        <f t="shared" si="23"/>
        <v>0</v>
      </c>
      <c r="F34" s="17">
        <f t="shared" si="23"/>
        <v>0</v>
      </c>
      <c r="G34" s="17">
        <f t="shared" si="23"/>
        <v>0</v>
      </c>
      <c r="H34" s="17">
        <f t="shared" si="24"/>
        <v>0.16666666666666666</v>
      </c>
      <c r="I34" s="17">
        <f t="shared" si="25"/>
        <v>0</v>
      </c>
      <c r="J34" s="17">
        <f t="shared" si="26"/>
        <v>0.54955555555555557</v>
      </c>
      <c r="K34" s="18">
        <f t="shared" si="27"/>
        <v>0.22222222222222221</v>
      </c>
      <c r="L34" s="18">
        <f t="shared" si="28"/>
        <v>0.16666666666666666</v>
      </c>
      <c r="M34" s="18">
        <f t="shared" si="29"/>
        <v>0</v>
      </c>
      <c r="N34" s="18">
        <f t="shared" si="30"/>
        <v>0.56129629629629629</v>
      </c>
      <c r="O34" s="19">
        <f t="shared" si="31"/>
        <v>3.6664074074074073</v>
      </c>
      <c r="P34" s="20">
        <f t="shared" si="32"/>
        <v>0.16461383685448935</v>
      </c>
    </row>
    <row r="35" spans="1:35">
      <c r="A35" s="16" t="s">
        <v>4</v>
      </c>
      <c r="B35" s="17">
        <f t="shared" si="22"/>
        <v>2</v>
      </c>
      <c r="C35" s="17">
        <f t="shared" si="22"/>
        <v>0</v>
      </c>
      <c r="D35" s="17">
        <f t="shared" si="22"/>
        <v>0</v>
      </c>
      <c r="E35" s="17">
        <f t="shared" si="23"/>
        <v>0</v>
      </c>
      <c r="F35" s="17">
        <f t="shared" si="23"/>
        <v>0</v>
      </c>
      <c r="G35" s="17">
        <f t="shared" si="23"/>
        <v>0</v>
      </c>
      <c r="H35" s="17">
        <f t="shared" si="24"/>
        <v>0.16666666666666666</v>
      </c>
      <c r="I35" s="17">
        <f t="shared" si="25"/>
        <v>0</v>
      </c>
      <c r="J35" s="17">
        <f t="shared" si="26"/>
        <v>1.0818888888888889</v>
      </c>
      <c r="K35" s="18">
        <f t="shared" si="27"/>
        <v>0.16666666666666666</v>
      </c>
      <c r="L35" s="18">
        <f t="shared" si="28"/>
        <v>0</v>
      </c>
      <c r="M35" s="18">
        <f t="shared" si="29"/>
        <v>0</v>
      </c>
      <c r="N35" s="18">
        <f t="shared" si="30"/>
        <v>4.2037037037037039E-2</v>
      </c>
      <c r="O35" s="19">
        <f t="shared" si="31"/>
        <v>3.457259259259259</v>
      </c>
      <c r="P35" s="20">
        <f t="shared" si="32"/>
        <v>0.15522353312879864</v>
      </c>
    </row>
    <row r="36" spans="1:35">
      <c r="A36" s="16" t="s">
        <v>5</v>
      </c>
      <c r="B36" s="17">
        <f t="shared" si="22"/>
        <v>1.5</v>
      </c>
      <c r="C36" s="17">
        <f t="shared" si="22"/>
        <v>0</v>
      </c>
      <c r="D36" s="17">
        <f t="shared" si="22"/>
        <v>0</v>
      </c>
      <c r="E36" s="17">
        <f t="shared" si="23"/>
        <v>0</v>
      </c>
      <c r="F36" s="17">
        <f t="shared" si="23"/>
        <v>0</v>
      </c>
      <c r="G36" s="17">
        <f t="shared" si="23"/>
        <v>0</v>
      </c>
      <c r="H36" s="17">
        <f t="shared" si="24"/>
        <v>0.16666666666666666</v>
      </c>
      <c r="I36" s="17">
        <f t="shared" si="25"/>
        <v>0</v>
      </c>
      <c r="J36" s="17">
        <f t="shared" si="26"/>
        <v>0.95000000000000007</v>
      </c>
      <c r="K36" s="18">
        <f t="shared" si="27"/>
        <v>8.3333333333333329E-2</v>
      </c>
      <c r="L36" s="18">
        <f t="shared" si="28"/>
        <v>5.5555555555555552E-2</v>
      </c>
      <c r="M36" s="18">
        <f t="shared" si="29"/>
        <v>0</v>
      </c>
      <c r="N36" s="18">
        <f t="shared" si="30"/>
        <v>7.3981481481481481E-2</v>
      </c>
      <c r="O36" s="19">
        <f t="shared" si="31"/>
        <v>2.8295370370370372</v>
      </c>
      <c r="P36" s="20">
        <f t="shared" si="32"/>
        <v>0.12704015032467803</v>
      </c>
    </row>
    <row r="37" spans="1:35">
      <c r="A37" s="16" t="s">
        <v>6</v>
      </c>
      <c r="B37" s="17">
        <f t="shared" si="22"/>
        <v>1.5</v>
      </c>
      <c r="C37" s="17">
        <f t="shared" si="22"/>
        <v>0</v>
      </c>
      <c r="D37" s="17">
        <f t="shared" si="22"/>
        <v>0</v>
      </c>
      <c r="E37" s="17">
        <f t="shared" si="23"/>
        <v>0</v>
      </c>
      <c r="F37" s="17">
        <f t="shared" si="23"/>
        <v>0</v>
      </c>
      <c r="G37" s="17">
        <f t="shared" si="23"/>
        <v>0</v>
      </c>
      <c r="H37" s="17">
        <f t="shared" si="24"/>
        <v>0.16666666666666666</v>
      </c>
      <c r="I37" s="17">
        <f t="shared" si="25"/>
        <v>0</v>
      </c>
      <c r="J37" s="17">
        <f t="shared" si="26"/>
        <v>1.0189999999999999</v>
      </c>
      <c r="K37" s="18">
        <f t="shared" si="27"/>
        <v>8.3333333333333329E-2</v>
      </c>
      <c r="L37" s="18">
        <f t="shared" si="28"/>
        <v>5.5555555555555552E-2</v>
      </c>
      <c r="M37" s="18">
        <f t="shared" si="29"/>
        <v>0</v>
      </c>
      <c r="N37" s="18">
        <f t="shared" si="30"/>
        <v>0.53574074074074074</v>
      </c>
      <c r="O37" s="19">
        <f t="shared" si="31"/>
        <v>3.3602962962962963</v>
      </c>
      <c r="P37" s="20">
        <f t="shared" si="32"/>
        <v>0.15087010384708122</v>
      </c>
    </row>
    <row r="38" spans="1:35" ht="16" thickBot="1">
      <c r="A38" s="21" t="s">
        <v>7</v>
      </c>
      <c r="B38" s="23">
        <f t="shared" si="22"/>
        <v>1.5</v>
      </c>
      <c r="C38" s="23">
        <f t="shared" si="22"/>
        <v>0</v>
      </c>
      <c r="D38" s="23">
        <f t="shared" si="22"/>
        <v>0</v>
      </c>
      <c r="E38" s="23">
        <f t="shared" si="23"/>
        <v>0</v>
      </c>
      <c r="F38" s="23">
        <f t="shared" si="23"/>
        <v>0</v>
      </c>
      <c r="G38" s="23">
        <f t="shared" si="23"/>
        <v>0</v>
      </c>
      <c r="H38" s="23">
        <f t="shared" si="24"/>
        <v>0</v>
      </c>
      <c r="I38" s="23">
        <f t="shared" si="25"/>
        <v>0</v>
      </c>
      <c r="J38" s="23">
        <f t="shared" si="26"/>
        <v>0</v>
      </c>
      <c r="K38" s="22">
        <f t="shared" si="27"/>
        <v>0</v>
      </c>
      <c r="L38" s="22">
        <f t="shared" si="28"/>
        <v>0</v>
      </c>
      <c r="M38" s="22">
        <f t="shared" si="29"/>
        <v>0</v>
      </c>
      <c r="N38" s="22">
        <f t="shared" si="30"/>
        <v>1.3888888888888888E-2</v>
      </c>
      <c r="O38" s="24">
        <f t="shared" si="31"/>
        <v>1.5138888888888888</v>
      </c>
      <c r="P38" s="25">
        <f t="shared" si="32"/>
        <v>6.7970367414132843E-2</v>
      </c>
    </row>
    <row r="39" spans="1:35" s="4" customFormat="1">
      <c r="A39" s="3" t="s">
        <v>13</v>
      </c>
      <c r="B39" s="5">
        <f t="shared" ref="B39:O39" si="33">SUM(B32:B38)</f>
        <v>11.75</v>
      </c>
      <c r="C39" s="5">
        <f t="shared" si="33"/>
        <v>0</v>
      </c>
      <c r="D39" s="5">
        <f t="shared" si="33"/>
        <v>0</v>
      </c>
      <c r="E39" s="5">
        <f t="shared" si="33"/>
        <v>0</v>
      </c>
      <c r="F39" s="5">
        <f t="shared" si="33"/>
        <v>0</v>
      </c>
      <c r="G39" s="5">
        <f t="shared" si="33"/>
        <v>0</v>
      </c>
      <c r="H39" s="5">
        <f t="shared" si="33"/>
        <v>1.3333333333333333</v>
      </c>
      <c r="I39" s="5">
        <f t="shared" si="33"/>
        <v>0</v>
      </c>
      <c r="J39" s="5">
        <f t="shared" si="33"/>
        <v>6.1694444444444452</v>
      </c>
      <c r="K39" s="5">
        <f t="shared" si="33"/>
        <v>1.1111111111111109</v>
      </c>
      <c r="L39" s="5">
        <f t="shared" si="33"/>
        <v>0.55555555555555558</v>
      </c>
      <c r="M39" s="5">
        <f t="shared" si="33"/>
        <v>5.5555555555555552E-2</v>
      </c>
      <c r="N39" s="5">
        <f t="shared" si="33"/>
        <v>1.2977777777777777</v>
      </c>
      <c r="O39" s="5">
        <f t="shared" si="33"/>
        <v>22.27277777777778</v>
      </c>
      <c r="P39" s="20">
        <f t="shared" si="32"/>
        <v>1</v>
      </c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</row>
  </sheetData>
  <mergeCells count="32">
    <mergeCell ref="A1:I1"/>
    <mergeCell ref="A3:P3"/>
    <mergeCell ref="R3:AI3"/>
    <mergeCell ref="B4:G4"/>
    <mergeCell ref="H4:I4"/>
    <mergeCell ref="J4:N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D5:AE5"/>
    <mergeCell ref="AF5:AG5"/>
    <mergeCell ref="AH5:AI5"/>
    <mergeCell ref="A16:P16"/>
    <mergeCell ref="B17:G17"/>
    <mergeCell ref="H17:I17"/>
    <mergeCell ref="J17:N17"/>
    <mergeCell ref="R5:S5"/>
    <mergeCell ref="T5:U5"/>
    <mergeCell ref="V5:W5"/>
    <mergeCell ref="X5:Y5"/>
    <mergeCell ref="Z5:AA5"/>
    <mergeCell ref="A29:P29"/>
    <mergeCell ref="B30:G30"/>
    <mergeCell ref="H30:I30"/>
    <mergeCell ref="J30:N30"/>
    <mergeCell ref="AB5:AC5"/>
  </mergeCells>
  <printOptions gridLines="1"/>
  <pageMargins left="0.75" right="0.75" top="1" bottom="1" header="0.5" footer="0.5"/>
  <pageSetup scale="91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I39"/>
  <sheetViews>
    <sheetView zoomScale="125" zoomScaleNormal="125" zoomScalePageLayoutView="125" workbookViewId="0">
      <selection activeCell="R27" sqref="R27"/>
    </sheetView>
  </sheetViews>
  <sheetFormatPr baseColWidth="10" defaultRowHeight="15" x14ac:dyDescent="0"/>
  <cols>
    <col min="1" max="1" width="23" bestFit="1" customWidth="1"/>
    <col min="4" max="4" width="12" customWidth="1"/>
    <col min="5" max="5" width="8.33203125" customWidth="1"/>
    <col min="6" max="6" width="7.83203125" bestFit="1" customWidth="1"/>
    <col min="7" max="7" width="8.1640625" customWidth="1"/>
    <col min="8" max="8" width="11.5" customWidth="1"/>
    <col min="10" max="10" width="7.83203125" bestFit="1" customWidth="1"/>
    <col min="11" max="11" width="7.1640625" bestFit="1" customWidth="1"/>
    <col min="12" max="12" width="5.83203125" bestFit="1" customWidth="1"/>
    <col min="13" max="13" width="3.83203125" bestFit="1" customWidth="1"/>
    <col min="14" max="14" width="6.1640625" bestFit="1" customWidth="1"/>
    <col min="15" max="15" width="6.1640625" customWidth="1"/>
    <col min="16" max="16" width="7.5" bestFit="1" customWidth="1"/>
    <col min="18" max="18" width="5.83203125" style="55" bestFit="1" customWidth="1"/>
    <col min="19" max="19" width="4" style="55" bestFit="1" customWidth="1"/>
    <col min="20" max="20" width="4.5" style="55" bestFit="1" customWidth="1"/>
    <col min="21" max="21" width="4" style="55" bestFit="1" customWidth="1"/>
    <col min="22" max="22" width="4.5" style="55" bestFit="1" customWidth="1"/>
    <col min="23" max="23" width="4" style="55" bestFit="1" customWidth="1"/>
    <col min="24" max="24" width="4.5" style="55" bestFit="1" customWidth="1"/>
    <col min="25" max="25" width="4" style="55" bestFit="1" customWidth="1"/>
    <col min="26" max="26" width="4.5" style="55" bestFit="1" customWidth="1"/>
    <col min="27" max="27" width="4" style="55" bestFit="1" customWidth="1"/>
    <col min="28" max="28" width="4.5" style="55" bestFit="1" customWidth="1"/>
    <col min="29" max="29" width="4" style="55" bestFit="1" customWidth="1"/>
    <col min="30" max="30" width="4.5" style="55" bestFit="1" customWidth="1"/>
    <col min="31" max="31" width="4" style="55" bestFit="1" customWidth="1"/>
    <col min="32" max="32" width="4.5" style="55" bestFit="1" customWidth="1"/>
    <col min="33" max="33" width="4" style="55" bestFit="1" customWidth="1"/>
    <col min="34" max="34" width="4.83203125" style="55" bestFit="1" customWidth="1"/>
    <col min="35" max="35" width="4" style="55" bestFit="1" customWidth="1"/>
  </cols>
  <sheetData>
    <row r="1" spans="1:35">
      <c r="A1" s="65" t="s">
        <v>58</v>
      </c>
      <c r="B1" s="65"/>
      <c r="C1" s="65"/>
      <c r="D1" s="65"/>
      <c r="E1" s="65"/>
      <c r="F1" s="65"/>
      <c r="G1" s="65"/>
      <c r="H1" s="65"/>
      <c r="I1" s="65"/>
    </row>
    <row r="3" spans="1:35">
      <c r="A3" s="60" t="s">
        <v>24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R3" s="63" t="s">
        <v>15</v>
      </c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</row>
    <row r="4" spans="1:35" s="4" customFormat="1" ht="32" customHeight="1">
      <c r="A4" s="52"/>
      <c r="B4" s="58" t="s">
        <v>38</v>
      </c>
      <c r="C4" s="58"/>
      <c r="D4" s="58"/>
      <c r="E4" s="58"/>
      <c r="F4" s="58"/>
      <c r="G4" s="58"/>
      <c r="H4" s="58" t="s">
        <v>37</v>
      </c>
      <c r="I4" s="58"/>
      <c r="J4" s="59" t="s">
        <v>42</v>
      </c>
      <c r="K4" s="59"/>
      <c r="L4" s="59"/>
      <c r="M4" s="59"/>
      <c r="N4" s="59"/>
      <c r="O4" s="51"/>
      <c r="P4" s="51"/>
      <c r="R4" s="64" t="s">
        <v>27</v>
      </c>
      <c r="S4" s="64"/>
      <c r="T4" s="64" t="s">
        <v>0</v>
      </c>
      <c r="U4" s="64"/>
      <c r="V4" s="64" t="s">
        <v>1</v>
      </c>
      <c r="W4" s="64"/>
      <c r="X4" s="64" t="s">
        <v>2</v>
      </c>
      <c r="Y4" s="64"/>
      <c r="Z4" s="64" t="s">
        <v>3</v>
      </c>
      <c r="AA4" s="64"/>
      <c r="AB4" s="64" t="s">
        <v>4</v>
      </c>
      <c r="AC4" s="64"/>
      <c r="AD4" s="64" t="s">
        <v>5</v>
      </c>
      <c r="AE4" s="64"/>
      <c r="AF4" s="64" t="s">
        <v>6</v>
      </c>
      <c r="AG4" s="64"/>
      <c r="AH4" s="64" t="s">
        <v>7</v>
      </c>
      <c r="AI4" s="64"/>
    </row>
    <row r="5" spans="1:35" ht="90">
      <c r="B5" s="27" t="s">
        <v>43</v>
      </c>
      <c r="C5" s="27" t="s">
        <v>41</v>
      </c>
      <c r="D5" s="27" t="s">
        <v>40</v>
      </c>
      <c r="E5" s="27" t="s">
        <v>48</v>
      </c>
      <c r="F5" s="27" t="s">
        <v>49</v>
      </c>
      <c r="G5" s="27" t="s">
        <v>50</v>
      </c>
      <c r="H5" s="27" t="s">
        <v>39</v>
      </c>
      <c r="I5" s="27" t="s">
        <v>55</v>
      </c>
      <c r="J5" s="10" t="s">
        <v>9</v>
      </c>
      <c r="K5" s="1" t="s">
        <v>10</v>
      </c>
      <c r="L5" s="1" t="s">
        <v>14</v>
      </c>
      <c r="M5" s="1" t="s">
        <v>12</v>
      </c>
      <c r="N5" s="26" t="s">
        <v>29</v>
      </c>
      <c r="O5" s="26"/>
      <c r="P5" s="26"/>
      <c r="Q5" s="1"/>
      <c r="R5" s="61">
        <f>(SUM(R7:R202)*60)+(SUM(S7:S202))</f>
        <v>0</v>
      </c>
      <c r="S5" s="61"/>
      <c r="T5" s="61">
        <f t="shared" ref="T5" si="0">(SUM(T7:T202)*60)+(SUM(U7:U202))</f>
        <v>0</v>
      </c>
      <c r="U5" s="61"/>
      <c r="V5" s="61">
        <f t="shared" ref="V5" si="1">(SUM(V7:V202)*60)+(SUM(W7:W202))</f>
        <v>0</v>
      </c>
      <c r="W5" s="61"/>
      <c r="X5" s="61">
        <f t="shared" ref="X5" si="2">(SUM(X7:X202)*60)+(SUM(Y7:Y202))</f>
        <v>0</v>
      </c>
      <c r="Y5" s="61"/>
      <c r="Z5" s="61">
        <f t="shared" ref="Z5" si="3">(SUM(Z7:Z202)*60)+(SUM(AA7:AA202))</f>
        <v>0</v>
      </c>
      <c r="AA5" s="61"/>
      <c r="AB5" s="61">
        <f t="shared" ref="AB5" si="4">(SUM(AB7:AB202)*60)+(SUM(AC7:AC202))</f>
        <v>0</v>
      </c>
      <c r="AC5" s="61"/>
      <c r="AD5" s="61">
        <f t="shared" ref="AD5" si="5">(SUM(AD7:AD202)*60)+(SUM(AE7:AE202))</f>
        <v>0</v>
      </c>
      <c r="AE5" s="61"/>
      <c r="AF5" s="61">
        <f t="shared" ref="AF5" si="6">(SUM(AF7:AF202)*60)+(SUM(AG7:AG202))</f>
        <v>0</v>
      </c>
      <c r="AG5" s="61"/>
      <c r="AH5" s="61">
        <f t="shared" ref="AH5" si="7">(SUM(AH7:AH202)*60)+(SUM(AI7:AI202))</f>
        <v>0</v>
      </c>
      <c r="AI5" s="61"/>
    </row>
    <row r="6" spans="1:35">
      <c r="A6" s="11" t="s">
        <v>26</v>
      </c>
      <c r="B6" s="12"/>
      <c r="C6" s="12"/>
      <c r="D6" s="12"/>
      <c r="E6" s="12"/>
      <c r="F6" s="12"/>
      <c r="G6" s="12"/>
      <c r="H6" s="32"/>
      <c r="I6" s="33"/>
      <c r="J6" s="42"/>
      <c r="K6" s="32"/>
      <c r="L6" s="32"/>
      <c r="M6" s="32"/>
      <c r="N6" s="12">
        <f>((R5+T5)/60)/60</f>
        <v>0</v>
      </c>
      <c r="O6" s="41"/>
      <c r="P6" s="41"/>
      <c r="R6" s="54" t="s">
        <v>16</v>
      </c>
      <c r="S6" s="54" t="s">
        <v>17</v>
      </c>
      <c r="T6" s="54" t="s">
        <v>16</v>
      </c>
      <c r="U6" s="54" t="s">
        <v>17</v>
      </c>
      <c r="V6" s="54" t="s">
        <v>16</v>
      </c>
      <c r="W6" s="54" t="s">
        <v>17</v>
      </c>
      <c r="X6" s="54" t="s">
        <v>16</v>
      </c>
      <c r="Y6" s="54" t="s">
        <v>17</v>
      </c>
      <c r="Z6" s="54" t="s">
        <v>16</v>
      </c>
      <c r="AA6" s="54" t="s">
        <v>17</v>
      </c>
      <c r="AB6" s="54" t="s">
        <v>16</v>
      </c>
      <c r="AC6" s="54" t="s">
        <v>17</v>
      </c>
      <c r="AD6" s="54" t="s">
        <v>16</v>
      </c>
      <c r="AE6" s="54" t="s">
        <v>17</v>
      </c>
      <c r="AF6" s="54" t="s">
        <v>16</v>
      </c>
      <c r="AG6" s="54" t="s">
        <v>17</v>
      </c>
      <c r="AH6" s="54" t="s">
        <v>16</v>
      </c>
      <c r="AI6" s="54" t="s">
        <v>17</v>
      </c>
    </row>
    <row r="7" spans="1:35">
      <c r="A7" s="16" t="s">
        <v>1</v>
      </c>
      <c r="B7" s="30"/>
      <c r="C7" s="39"/>
      <c r="D7" s="39"/>
      <c r="E7" s="39"/>
      <c r="F7" s="39"/>
      <c r="G7" s="39"/>
      <c r="H7" s="31"/>
      <c r="I7" s="40"/>
      <c r="J7" s="43"/>
      <c r="K7" s="31"/>
      <c r="L7" s="31"/>
      <c r="M7" s="31"/>
      <c r="N7" s="17">
        <f>(V5/60)/60</f>
        <v>0</v>
      </c>
      <c r="O7" s="48"/>
      <c r="P7" s="48"/>
      <c r="R7" s="53"/>
      <c r="S7" s="53"/>
      <c r="T7" s="53"/>
      <c r="U7" s="53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56"/>
      <c r="AI7" s="56"/>
    </row>
    <row r="8" spans="1:35">
      <c r="A8" s="16" t="s">
        <v>2</v>
      </c>
      <c r="B8" s="30"/>
      <c r="C8" s="39"/>
      <c r="D8" s="39"/>
      <c r="E8" s="39"/>
      <c r="F8" s="39"/>
      <c r="G8" s="39"/>
      <c r="H8" s="31"/>
      <c r="I8" s="40"/>
      <c r="J8" s="43"/>
      <c r="K8" s="31"/>
      <c r="L8" s="31"/>
      <c r="M8" s="31"/>
      <c r="N8" s="17">
        <f>(X5/60)/60</f>
        <v>0</v>
      </c>
      <c r="O8" s="48"/>
      <c r="P8" s="48"/>
      <c r="R8" s="56"/>
      <c r="S8" s="56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56"/>
      <c r="AI8" s="56"/>
    </row>
    <row r="9" spans="1:35">
      <c r="A9" s="16" t="s">
        <v>3</v>
      </c>
      <c r="B9" s="30"/>
      <c r="C9" s="39"/>
      <c r="D9" s="39"/>
      <c r="E9" s="39"/>
      <c r="F9" s="39"/>
      <c r="G9" s="39"/>
      <c r="H9" s="31"/>
      <c r="I9" s="40"/>
      <c r="J9" s="43"/>
      <c r="K9" s="31"/>
      <c r="L9" s="31"/>
      <c r="M9" s="31"/>
      <c r="N9" s="17">
        <f>(Z5/60)/60</f>
        <v>0</v>
      </c>
      <c r="O9" s="48"/>
      <c r="P9" s="48"/>
      <c r="R9" s="56"/>
      <c r="S9" s="56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56"/>
      <c r="AI9" s="56"/>
    </row>
    <row r="10" spans="1:35">
      <c r="A10" s="16" t="s">
        <v>4</v>
      </c>
      <c r="B10" s="30"/>
      <c r="C10" s="39"/>
      <c r="D10" s="39"/>
      <c r="E10" s="39"/>
      <c r="F10" s="39"/>
      <c r="G10" s="39"/>
      <c r="H10" s="31"/>
      <c r="I10" s="40"/>
      <c r="J10" s="43"/>
      <c r="K10" s="31"/>
      <c r="L10" s="31"/>
      <c r="M10" s="31"/>
      <c r="N10" s="17">
        <f>(AB5/60)/60</f>
        <v>0</v>
      </c>
      <c r="O10" s="48"/>
      <c r="P10" s="48"/>
      <c r="R10" s="56"/>
      <c r="S10" s="56"/>
      <c r="T10" s="49"/>
      <c r="U10" s="49"/>
      <c r="V10" s="49"/>
      <c r="W10" s="49"/>
      <c r="X10"/>
      <c r="Y10"/>
      <c r="Z10" s="49"/>
      <c r="AA10" s="49"/>
      <c r="AB10" s="49"/>
      <c r="AC10" s="49"/>
      <c r="AD10" s="49"/>
      <c r="AE10" s="49"/>
      <c r="AF10" s="49"/>
      <c r="AG10" s="49"/>
      <c r="AH10" s="56"/>
      <c r="AI10" s="56"/>
    </row>
    <row r="11" spans="1:35">
      <c r="A11" s="16" t="s">
        <v>5</v>
      </c>
      <c r="B11" s="30"/>
      <c r="C11" s="39"/>
      <c r="D11" s="39"/>
      <c r="E11" s="39"/>
      <c r="F11" s="39"/>
      <c r="G11" s="39"/>
      <c r="H11" s="31"/>
      <c r="I11" s="40"/>
      <c r="J11" s="43"/>
      <c r="K11" s="31"/>
      <c r="L11" s="31"/>
      <c r="M11" s="31"/>
      <c r="N11" s="17">
        <f>(AD5/60)/60</f>
        <v>0</v>
      </c>
      <c r="O11" s="48"/>
      <c r="P11" s="48"/>
      <c r="R11" s="56"/>
      <c r="S11" s="56"/>
      <c r="T11" s="49"/>
      <c r="U11" s="49"/>
      <c r="V11" s="49"/>
      <c r="W11" s="49"/>
      <c r="X11" s="49"/>
      <c r="Y11" s="49"/>
      <c r="Z11" s="49"/>
      <c r="AA11" s="49"/>
      <c r="AB11" s="56"/>
      <c r="AC11" s="56"/>
      <c r="AD11" s="49"/>
      <c r="AE11" s="49"/>
      <c r="AF11" s="49"/>
      <c r="AG11" s="49"/>
      <c r="AH11" s="56"/>
      <c r="AI11" s="56"/>
    </row>
    <row r="12" spans="1:35">
      <c r="A12" s="16" t="s">
        <v>6</v>
      </c>
      <c r="B12" s="30"/>
      <c r="C12" s="39"/>
      <c r="D12" s="39"/>
      <c r="E12" s="39"/>
      <c r="F12" s="39"/>
      <c r="G12" s="39"/>
      <c r="H12" s="31"/>
      <c r="I12" s="40"/>
      <c r="J12" s="43"/>
      <c r="K12" s="31"/>
      <c r="L12" s="31"/>
      <c r="M12" s="31"/>
      <c r="N12" s="17">
        <f>(AF5/60)/60</f>
        <v>0</v>
      </c>
      <c r="O12" s="48"/>
      <c r="P12" s="48"/>
      <c r="R12" s="56"/>
      <c r="S12" s="56"/>
      <c r="T12" s="56"/>
      <c r="U12" s="56"/>
      <c r="V12" s="49"/>
      <c r="W12" s="49"/>
      <c r="X12" s="49"/>
      <c r="Y12" s="49"/>
      <c r="Z12" s="49"/>
      <c r="AA12" s="49"/>
      <c r="AB12" s="56"/>
      <c r="AC12" s="56"/>
      <c r="AD12" s="49"/>
      <c r="AE12" s="49"/>
      <c r="AF12" s="49"/>
      <c r="AG12" s="49"/>
      <c r="AH12" s="56"/>
      <c r="AI12" s="56"/>
    </row>
    <row r="13" spans="1:35" ht="16" thickBot="1">
      <c r="A13" s="21" t="s">
        <v>7</v>
      </c>
      <c r="B13" s="28"/>
      <c r="C13" s="38"/>
      <c r="D13" s="38"/>
      <c r="E13" s="38"/>
      <c r="F13" s="38"/>
      <c r="G13" s="38"/>
      <c r="H13" s="29"/>
      <c r="I13" s="37"/>
      <c r="J13" s="44"/>
      <c r="K13" s="29"/>
      <c r="L13" s="29"/>
      <c r="M13" s="29"/>
      <c r="N13" s="23">
        <f>(AH5/60)/60</f>
        <v>0</v>
      </c>
      <c r="O13" s="48"/>
      <c r="P13" s="48"/>
      <c r="R13" s="56"/>
      <c r="S13" s="56"/>
      <c r="T13" s="56"/>
      <c r="U13" s="56"/>
      <c r="V13" s="4"/>
      <c r="W13" s="4"/>
      <c r="X13" s="49"/>
      <c r="Y13" s="49"/>
      <c r="Z13" s="49"/>
      <c r="AA13" s="49"/>
      <c r="AB13" s="56"/>
      <c r="AC13" s="56"/>
      <c r="AD13" s="49"/>
      <c r="AE13" s="49"/>
      <c r="AF13" s="56"/>
      <c r="AG13" s="56"/>
      <c r="AH13" s="56"/>
      <c r="AI13" s="56"/>
    </row>
    <row r="14" spans="1:35">
      <c r="A14" s="50" t="s">
        <v>13</v>
      </c>
      <c r="B14" s="6">
        <f t="shared" ref="B14:N14" si="8">SUM(B6:B13)</f>
        <v>0</v>
      </c>
      <c r="C14" s="6">
        <f t="shared" si="8"/>
        <v>0</v>
      </c>
      <c r="D14" s="6">
        <f t="shared" si="8"/>
        <v>0</v>
      </c>
      <c r="E14" s="6">
        <f t="shared" si="8"/>
        <v>0</v>
      </c>
      <c r="F14" s="6">
        <f t="shared" si="8"/>
        <v>0</v>
      </c>
      <c r="G14" s="6">
        <f t="shared" si="8"/>
        <v>0</v>
      </c>
      <c r="H14" s="6">
        <f t="shared" si="8"/>
        <v>0</v>
      </c>
      <c r="I14" s="6">
        <f t="shared" si="8"/>
        <v>0</v>
      </c>
      <c r="J14" s="2">
        <f t="shared" si="8"/>
        <v>0</v>
      </c>
      <c r="K14" s="50">
        <f t="shared" si="8"/>
        <v>0</v>
      </c>
      <c r="L14" s="50">
        <f t="shared" si="8"/>
        <v>0</v>
      </c>
      <c r="M14" s="50">
        <f t="shared" si="8"/>
        <v>0</v>
      </c>
      <c r="N14" s="6">
        <f t="shared" si="8"/>
        <v>0</v>
      </c>
      <c r="O14" s="6"/>
      <c r="P14" s="6"/>
      <c r="X14" s="49"/>
      <c r="Y14" s="49"/>
      <c r="Z14" s="49"/>
      <c r="AA14" s="49"/>
      <c r="AD14" s="49"/>
      <c r="AE14" s="49"/>
    </row>
    <row r="15" spans="1:35">
      <c r="X15" s="49"/>
      <c r="Y15" s="49"/>
      <c r="Z15" s="49"/>
      <c r="AA15" s="49"/>
      <c r="AD15" s="49"/>
      <c r="AE15" s="49"/>
    </row>
    <row r="16" spans="1:35">
      <c r="A16" s="62" t="s">
        <v>11</v>
      </c>
      <c r="B16" s="62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X16" s="49"/>
      <c r="Y16" s="49"/>
      <c r="AD16" s="49"/>
      <c r="AE16" s="49"/>
    </row>
    <row r="17" spans="1:35" s="4" customFormat="1">
      <c r="A17" s="52"/>
      <c r="B17" s="58" t="s">
        <v>38</v>
      </c>
      <c r="C17" s="58"/>
      <c r="D17" s="58"/>
      <c r="E17" s="58"/>
      <c r="F17" s="58"/>
      <c r="G17" s="58"/>
      <c r="H17" s="58" t="s">
        <v>37</v>
      </c>
      <c r="I17" s="58"/>
      <c r="J17" s="59" t="s">
        <v>42</v>
      </c>
      <c r="K17" s="59"/>
      <c r="L17" s="59"/>
      <c r="M17" s="59"/>
      <c r="N17" s="59"/>
      <c r="O17" s="52"/>
      <c r="P17" s="52"/>
      <c r="R17" s="56"/>
      <c r="S17" s="56"/>
      <c r="T17" s="56"/>
      <c r="U17" s="56"/>
      <c r="V17" s="56"/>
      <c r="W17" s="56"/>
      <c r="X17" s="49"/>
      <c r="Y17" s="49"/>
      <c r="Z17" s="56"/>
      <c r="AA17" s="56"/>
      <c r="AB17" s="56"/>
      <c r="AC17" s="56"/>
      <c r="AD17" s="56"/>
      <c r="AE17" s="56"/>
      <c r="AF17" s="56"/>
      <c r="AG17" s="56"/>
      <c r="AH17" s="56"/>
      <c r="AI17" s="56"/>
    </row>
    <row r="18" spans="1:35" ht="75">
      <c r="B18" s="27" t="s">
        <v>52</v>
      </c>
      <c r="C18" s="27" t="s">
        <v>53</v>
      </c>
      <c r="D18" s="27" t="s">
        <v>44</v>
      </c>
      <c r="E18" s="27" t="s">
        <v>47</v>
      </c>
      <c r="F18" s="27" t="s">
        <v>46</v>
      </c>
      <c r="G18" s="27" t="s">
        <v>51</v>
      </c>
      <c r="H18" s="27" t="s">
        <v>45</v>
      </c>
      <c r="I18" s="27" t="s">
        <v>54</v>
      </c>
      <c r="J18" s="10" t="s">
        <v>9</v>
      </c>
      <c r="K18" s="1" t="s">
        <v>10</v>
      </c>
      <c r="L18" s="1" t="s">
        <v>14</v>
      </c>
      <c r="M18" s="1" t="s">
        <v>12</v>
      </c>
      <c r="N18" s="1" t="s">
        <v>30</v>
      </c>
      <c r="O18" s="1" t="s">
        <v>13</v>
      </c>
      <c r="P18" s="1" t="s">
        <v>23</v>
      </c>
      <c r="X18" s="49"/>
      <c r="Y18" s="49"/>
    </row>
    <row r="19" spans="1:35">
      <c r="A19" s="11" t="s">
        <v>25</v>
      </c>
      <c r="B19" s="12">
        <f>B6+B7</f>
        <v>0</v>
      </c>
      <c r="C19" s="12">
        <f t="shared" ref="C19:G19" si="9">C6+C7</f>
        <v>0</v>
      </c>
      <c r="D19" s="12">
        <f t="shared" si="9"/>
        <v>0</v>
      </c>
      <c r="E19" s="12">
        <f t="shared" si="9"/>
        <v>0</v>
      </c>
      <c r="F19" s="12">
        <f t="shared" si="9"/>
        <v>0</v>
      </c>
      <c r="G19" s="12">
        <f t="shared" si="9"/>
        <v>0</v>
      </c>
      <c r="H19" s="12">
        <f>(H6+H7)*(discussion/60)</f>
        <v>0</v>
      </c>
      <c r="I19" s="12">
        <f>(I6+I7)*(lab/60)</f>
        <v>0</v>
      </c>
      <c r="J19" s="12">
        <f>(J6+J7)/(wpm*60)</f>
        <v>0</v>
      </c>
      <c r="K19" s="12">
        <f>(K6+K7)*(image/60)</f>
        <v>0</v>
      </c>
      <c r="L19" s="12">
        <f>(L6+L7)*(table/60)</f>
        <v>0</v>
      </c>
      <c r="M19" s="12">
        <f>(M6+M7)*(ty/60)</f>
        <v>0</v>
      </c>
      <c r="N19" s="13">
        <f>N6+N7</f>
        <v>0</v>
      </c>
      <c r="O19" s="14">
        <f t="shared" ref="O19:O25" si="10">SUM(B19:N19)</f>
        <v>0</v>
      </c>
      <c r="P19" s="15" t="e">
        <f>(O19/$O$26)</f>
        <v>#DIV/0!</v>
      </c>
      <c r="X19" s="49"/>
      <c r="Y19" s="49"/>
    </row>
    <row r="20" spans="1:35">
      <c r="A20" s="16" t="s">
        <v>2</v>
      </c>
      <c r="B20" s="17">
        <f>B8</f>
        <v>0</v>
      </c>
      <c r="C20" s="17">
        <f t="shared" ref="C20:G23" si="11">C8</f>
        <v>0</v>
      </c>
      <c r="D20" s="17">
        <f t="shared" si="11"/>
        <v>0</v>
      </c>
      <c r="E20" s="17">
        <f t="shared" si="11"/>
        <v>0</v>
      </c>
      <c r="F20" s="17">
        <f t="shared" si="11"/>
        <v>0</v>
      </c>
      <c r="G20" s="17">
        <f t="shared" si="11"/>
        <v>0</v>
      </c>
      <c r="H20" s="17">
        <f t="shared" ref="H20:H25" si="12">H8*(discussion/60)</f>
        <v>0</v>
      </c>
      <c r="I20" s="17">
        <f t="shared" ref="I20:I25" si="13">I8*(lab/60)</f>
        <v>0</v>
      </c>
      <c r="J20" s="17">
        <f t="shared" ref="J20:J25" si="14">J8/(wpm*60)</f>
        <v>0</v>
      </c>
      <c r="K20" s="17">
        <f t="shared" ref="K20:K25" si="15">K8*(image/60)</f>
        <v>0</v>
      </c>
      <c r="L20" s="18">
        <f t="shared" ref="L20:L25" si="16">L8*(table/60)</f>
        <v>0</v>
      </c>
      <c r="M20" s="17">
        <f t="shared" ref="M20:M25" si="17">M8*(ty/60)</f>
        <v>0</v>
      </c>
      <c r="N20" s="18">
        <f>N8</f>
        <v>0</v>
      </c>
      <c r="O20" s="19">
        <f t="shared" si="10"/>
        <v>0</v>
      </c>
      <c r="P20" s="20" t="e">
        <f t="shared" ref="P20:P26" si="18">(O20/$O$26)</f>
        <v>#DIV/0!</v>
      </c>
      <c r="X20" s="49"/>
      <c r="Y20" s="49"/>
    </row>
    <row r="21" spans="1:35">
      <c r="A21" s="16" t="s">
        <v>3</v>
      </c>
      <c r="B21" s="17">
        <f>B9</f>
        <v>0</v>
      </c>
      <c r="C21" s="17">
        <f t="shared" si="11"/>
        <v>0</v>
      </c>
      <c r="D21" s="17">
        <f t="shared" si="11"/>
        <v>0</v>
      </c>
      <c r="E21" s="17">
        <f t="shared" si="11"/>
        <v>0</v>
      </c>
      <c r="F21" s="17">
        <f t="shared" si="11"/>
        <v>0</v>
      </c>
      <c r="G21" s="17">
        <f t="shared" si="11"/>
        <v>0</v>
      </c>
      <c r="H21" s="17">
        <f t="shared" si="12"/>
        <v>0</v>
      </c>
      <c r="I21" s="17">
        <f t="shared" si="13"/>
        <v>0</v>
      </c>
      <c r="J21" s="17">
        <f t="shared" si="14"/>
        <v>0</v>
      </c>
      <c r="K21" s="17">
        <f t="shared" si="15"/>
        <v>0</v>
      </c>
      <c r="L21" s="18">
        <f t="shared" si="16"/>
        <v>0</v>
      </c>
      <c r="M21" s="17">
        <f t="shared" si="17"/>
        <v>0</v>
      </c>
      <c r="N21" s="18">
        <f t="shared" ref="N21:N25" si="19">N9</f>
        <v>0</v>
      </c>
      <c r="O21" s="19">
        <f t="shared" si="10"/>
        <v>0</v>
      </c>
      <c r="P21" s="20" t="e">
        <f t="shared" si="18"/>
        <v>#DIV/0!</v>
      </c>
      <c r="X21" s="49"/>
      <c r="Y21" s="49"/>
    </row>
    <row r="22" spans="1:35">
      <c r="A22" s="16" t="s">
        <v>4</v>
      </c>
      <c r="B22" s="17">
        <f>B10</f>
        <v>0</v>
      </c>
      <c r="C22" s="17">
        <f t="shared" si="11"/>
        <v>0</v>
      </c>
      <c r="D22" s="17">
        <f t="shared" si="11"/>
        <v>0</v>
      </c>
      <c r="E22" s="17">
        <f t="shared" si="11"/>
        <v>0</v>
      </c>
      <c r="F22" s="17">
        <f t="shared" si="11"/>
        <v>0</v>
      </c>
      <c r="G22" s="17">
        <f t="shared" si="11"/>
        <v>0</v>
      </c>
      <c r="H22" s="17">
        <f t="shared" si="12"/>
        <v>0</v>
      </c>
      <c r="I22" s="17">
        <f t="shared" si="13"/>
        <v>0</v>
      </c>
      <c r="J22" s="17">
        <f t="shared" si="14"/>
        <v>0</v>
      </c>
      <c r="K22" s="17">
        <f t="shared" si="15"/>
        <v>0</v>
      </c>
      <c r="L22" s="18">
        <f t="shared" si="16"/>
        <v>0</v>
      </c>
      <c r="M22" s="17">
        <f t="shared" si="17"/>
        <v>0</v>
      </c>
      <c r="N22" s="18">
        <f t="shared" si="19"/>
        <v>0</v>
      </c>
      <c r="O22" s="19">
        <f t="shared" si="10"/>
        <v>0</v>
      </c>
      <c r="P22" s="20" t="e">
        <f t="shared" si="18"/>
        <v>#DIV/0!</v>
      </c>
      <c r="X22" s="49"/>
      <c r="Y22" s="49"/>
    </row>
    <row r="23" spans="1:35">
      <c r="A23" s="16" t="s">
        <v>5</v>
      </c>
      <c r="B23" s="17">
        <f>B11</f>
        <v>0</v>
      </c>
      <c r="C23" s="17">
        <f t="shared" si="11"/>
        <v>0</v>
      </c>
      <c r="D23" s="17">
        <f t="shared" si="11"/>
        <v>0</v>
      </c>
      <c r="E23" s="17">
        <f t="shared" si="11"/>
        <v>0</v>
      </c>
      <c r="F23" s="17">
        <f t="shared" si="11"/>
        <v>0</v>
      </c>
      <c r="G23" s="17">
        <f t="shared" si="11"/>
        <v>0</v>
      </c>
      <c r="H23" s="17">
        <f t="shared" si="12"/>
        <v>0</v>
      </c>
      <c r="I23" s="17">
        <f t="shared" si="13"/>
        <v>0</v>
      </c>
      <c r="J23" s="17">
        <f t="shared" si="14"/>
        <v>0</v>
      </c>
      <c r="K23" s="17">
        <f t="shared" si="15"/>
        <v>0</v>
      </c>
      <c r="L23" s="18">
        <f t="shared" si="16"/>
        <v>0</v>
      </c>
      <c r="M23" s="17">
        <f t="shared" si="17"/>
        <v>0</v>
      </c>
      <c r="N23" s="18">
        <f t="shared" si="19"/>
        <v>0</v>
      </c>
      <c r="O23" s="19">
        <f t="shared" si="10"/>
        <v>0</v>
      </c>
      <c r="P23" s="20" t="e">
        <f t="shared" si="18"/>
        <v>#DIV/0!</v>
      </c>
      <c r="X23" s="49"/>
      <c r="Y23" s="49"/>
    </row>
    <row r="24" spans="1:35">
      <c r="A24" s="16" t="s">
        <v>6</v>
      </c>
      <c r="B24" s="17">
        <f t="shared" ref="B24:G25" si="20">B12</f>
        <v>0</v>
      </c>
      <c r="C24" s="17">
        <f t="shared" si="20"/>
        <v>0</v>
      </c>
      <c r="D24" s="17">
        <f t="shared" si="20"/>
        <v>0</v>
      </c>
      <c r="E24" s="17">
        <f t="shared" si="20"/>
        <v>0</v>
      </c>
      <c r="F24" s="17">
        <f t="shared" si="20"/>
        <v>0</v>
      </c>
      <c r="G24" s="17">
        <f t="shared" si="20"/>
        <v>0</v>
      </c>
      <c r="H24" s="17">
        <f t="shared" si="12"/>
        <v>0</v>
      </c>
      <c r="I24" s="17">
        <f t="shared" si="13"/>
        <v>0</v>
      </c>
      <c r="J24" s="17">
        <f t="shared" si="14"/>
        <v>0</v>
      </c>
      <c r="K24" s="17">
        <f t="shared" si="15"/>
        <v>0</v>
      </c>
      <c r="L24" s="18">
        <f t="shared" si="16"/>
        <v>0</v>
      </c>
      <c r="M24" s="17">
        <f t="shared" si="17"/>
        <v>0</v>
      </c>
      <c r="N24" s="18">
        <f t="shared" si="19"/>
        <v>0</v>
      </c>
      <c r="O24" s="19">
        <f t="shared" si="10"/>
        <v>0</v>
      </c>
      <c r="P24" s="20" t="e">
        <f t="shared" si="18"/>
        <v>#DIV/0!</v>
      </c>
      <c r="X24" s="49"/>
      <c r="Y24" s="49"/>
    </row>
    <row r="25" spans="1:35" ht="16" thickBot="1">
      <c r="A25" s="21" t="s">
        <v>7</v>
      </c>
      <c r="B25" s="23">
        <f t="shared" si="20"/>
        <v>0</v>
      </c>
      <c r="C25" s="23">
        <f t="shared" si="20"/>
        <v>0</v>
      </c>
      <c r="D25" s="23">
        <f t="shared" si="20"/>
        <v>0</v>
      </c>
      <c r="E25" s="23">
        <f t="shared" si="20"/>
        <v>0</v>
      </c>
      <c r="F25" s="23">
        <f t="shared" si="20"/>
        <v>0</v>
      </c>
      <c r="G25" s="23">
        <f t="shared" si="20"/>
        <v>0</v>
      </c>
      <c r="H25" s="23">
        <f t="shared" si="12"/>
        <v>0</v>
      </c>
      <c r="I25" s="23">
        <f t="shared" si="13"/>
        <v>0</v>
      </c>
      <c r="J25" s="23">
        <f t="shared" si="14"/>
        <v>0</v>
      </c>
      <c r="K25" s="23">
        <f t="shared" si="15"/>
        <v>0</v>
      </c>
      <c r="L25" s="22">
        <f t="shared" si="16"/>
        <v>0</v>
      </c>
      <c r="M25" s="23">
        <f t="shared" si="17"/>
        <v>0</v>
      </c>
      <c r="N25" s="22">
        <f t="shared" si="19"/>
        <v>0</v>
      </c>
      <c r="O25" s="24">
        <f t="shared" si="10"/>
        <v>0</v>
      </c>
      <c r="P25" s="25" t="e">
        <f t="shared" si="18"/>
        <v>#DIV/0!</v>
      </c>
      <c r="X25" s="49"/>
      <c r="Y25" s="49"/>
    </row>
    <row r="26" spans="1:35">
      <c r="A26" s="50" t="s">
        <v>13</v>
      </c>
      <c r="B26" s="6">
        <f t="shared" ref="B26:N26" si="21">SUM(B19:B25)</f>
        <v>0</v>
      </c>
      <c r="C26" s="6">
        <f t="shared" si="21"/>
        <v>0</v>
      </c>
      <c r="D26" s="6">
        <f t="shared" si="21"/>
        <v>0</v>
      </c>
      <c r="E26" s="6">
        <f t="shared" si="21"/>
        <v>0</v>
      </c>
      <c r="F26" s="6">
        <f t="shared" si="21"/>
        <v>0</v>
      </c>
      <c r="G26" s="6">
        <f t="shared" si="21"/>
        <v>0</v>
      </c>
      <c r="H26" s="6">
        <f t="shared" si="21"/>
        <v>0</v>
      </c>
      <c r="I26" s="6">
        <f t="shared" si="21"/>
        <v>0</v>
      </c>
      <c r="J26" s="6">
        <f t="shared" si="21"/>
        <v>0</v>
      </c>
      <c r="K26" s="6">
        <f t="shared" si="21"/>
        <v>0</v>
      </c>
      <c r="L26" s="6">
        <f t="shared" si="21"/>
        <v>0</v>
      </c>
      <c r="M26" s="6">
        <f t="shared" si="21"/>
        <v>0</v>
      </c>
      <c r="N26" s="6">
        <f t="shared" si="21"/>
        <v>0</v>
      </c>
      <c r="O26" s="6">
        <f>SUM(B26:N26)</f>
        <v>0</v>
      </c>
      <c r="P26" s="9" t="e">
        <f t="shared" si="18"/>
        <v>#DIV/0!</v>
      </c>
      <c r="X26" s="49"/>
      <c r="Y26" s="49"/>
    </row>
    <row r="29" spans="1:35">
      <c r="A29" s="57" t="s">
        <v>34</v>
      </c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</row>
    <row r="30" spans="1:35" s="4" customFormat="1">
      <c r="A30" s="52"/>
      <c r="B30" s="58" t="s">
        <v>38</v>
      </c>
      <c r="C30" s="58"/>
      <c r="D30" s="58"/>
      <c r="E30" s="58"/>
      <c r="F30" s="58"/>
      <c r="G30" s="58"/>
      <c r="H30" s="58" t="s">
        <v>37</v>
      </c>
      <c r="I30" s="58"/>
      <c r="J30" s="59" t="s">
        <v>42</v>
      </c>
      <c r="K30" s="59"/>
      <c r="L30" s="59"/>
      <c r="M30" s="59"/>
      <c r="N30" s="59"/>
      <c r="O30" s="52"/>
      <c r="P30" s="52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</row>
    <row r="31" spans="1:35" ht="75">
      <c r="B31" s="27" t="s">
        <v>52</v>
      </c>
      <c r="C31" s="27" t="s">
        <v>53</v>
      </c>
      <c r="D31" s="27" t="s">
        <v>44</v>
      </c>
      <c r="E31" s="27" t="s">
        <v>47</v>
      </c>
      <c r="F31" s="27" t="s">
        <v>46</v>
      </c>
      <c r="G31" s="27" t="s">
        <v>51</v>
      </c>
      <c r="H31" s="27" t="s">
        <v>45</v>
      </c>
      <c r="I31" s="27" t="s">
        <v>54</v>
      </c>
      <c r="J31" s="10" t="s">
        <v>9</v>
      </c>
      <c r="K31" s="1" t="s">
        <v>10</v>
      </c>
      <c r="L31" s="1" t="s">
        <v>14</v>
      </c>
      <c r="M31" s="1" t="s">
        <v>12</v>
      </c>
      <c r="N31" s="1" t="s">
        <v>30</v>
      </c>
      <c r="O31" s="1" t="s">
        <v>13</v>
      </c>
      <c r="P31" s="1" t="s">
        <v>23</v>
      </c>
    </row>
    <row r="32" spans="1:35">
      <c r="A32" s="11" t="s">
        <v>25</v>
      </c>
      <c r="B32" s="12">
        <f t="shared" ref="B32:D38" si="22">B19/lc</f>
        <v>0</v>
      </c>
      <c r="C32" s="12">
        <f t="shared" si="22"/>
        <v>0</v>
      </c>
      <c r="D32" s="12">
        <f t="shared" si="22"/>
        <v>0</v>
      </c>
      <c r="E32" s="12">
        <f t="shared" ref="E32:G38" si="23">E19/tst</f>
        <v>0</v>
      </c>
      <c r="F32" s="12">
        <f t="shared" si="23"/>
        <v>0</v>
      </c>
      <c r="G32" s="12">
        <f t="shared" si="23"/>
        <v>0</v>
      </c>
      <c r="H32" s="12">
        <f t="shared" ref="H32:H38" si="24">H19/disc</f>
        <v>0</v>
      </c>
      <c r="I32" s="12">
        <f t="shared" ref="I32:I38" si="25">I19/lps</f>
        <v>0</v>
      </c>
      <c r="J32" s="12">
        <f t="shared" ref="J32:J38" si="26">J19/word</f>
        <v>0</v>
      </c>
      <c r="K32" s="13">
        <f t="shared" ref="K32:K38" si="27">K19/img</f>
        <v>0</v>
      </c>
      <c r="L32" s="13">
        <f t="shared" ref="L32:L38" si="28">L19/tab</f>
        <v>0</v>
      </c>
      <c r="M32" s="13">
        <f t="shared" ref="M32:M38" si="29">M19/tyq</f>
        <v>0</v>
      </c>
      <c r="N32" s="13">
        <f t="shared" ref="N32:N38" si="30">N19/vid</f>
        <v>0</v>
      </c>
      <c r="O32" s="14">
        <f>SUM(B32:N32)</f>
        <v>0</v>
      </c>
      <c r="P32" s="15" t="e">
        <f>(O32/$O$39)</f>
        <v>#DIV/0!</v>
      </c>
    </row>
    <row r="33" spans="1:35">
      <c r="A33" s="16" t="s">
        <v>2</v>
      </c>
      <c r="B33" s="17">
        <f t="shared" si="22"/>
        <v>0</v>
      </c>
      <c r="C33" s="17">
        <f t="shared" si="22"/>
        <v>0</v>
      </c>
      <c r="D33" s="17">
        <f t="shared" si="22"/>
        <v>0</v>
      </c>
      <c r="E33" s="17">
        <f t="shared" si="23"/>
        <v>0</v>
      </c>
      <c r="F33" s="17">
        <f t="shared" si="23"/>
        <v>0</v>
      </c>
      <c r="G33" s="17">
        <f t="shared" si="23"/>
        <v>0</v>
      </c>
      <c r="H33" s="17">
        <f t="shared" si="24"/>
        <v>0</v>
      </c>
      <c r="I33" s="17">
        <f t="shared" si="25"/>
        <v>0</v>
      </c>
      <c r="J33" s="17">
        <f t="shared" si="26"/>
        <v>0</v>
      </c>
      <c r="K33" s="18">
        <f t="shared" si="27"/>
        <v>0</v>
      </c>
      <c r="L33" s="18">
        <f t="shared" si="28"/>
        <v>0</v>
      </c>
      <c r="M33" s="18">
        <f t="shared" si="29"/>
        <v>0</v>
      </c>
      <c r="N33" s="18">
        <f t="shared" si="30"/>
        <v>0</v>
      </c>
      <c r="O33" s="19">
        <f t="shared" ref="O33:O38" si="31">SUM(B33:N33)</f>
        <v>0</v>
      </c>
      <c r="P33" s="20" t="e">
        <f t="shared" ref="P33:P39" si="32">(O33/$O$39)</f>
        <v>#DIV/0!</v>
      </c>
    </row>
    <row r="34" spans="1:35">
      <c r="A34" s="16" t="s">
        <v>3</v>
      </c>
      <c r="B34" s="17">
        <f t="shared" si="22"/>
        <v>0</v>
      </c>
      <c r="C34" s="17">
        <f t="shared" si="22"/>
        <v>0</v>
      </c>
      <c r="D34" s="17">
        <f t="shared" si="22"/>
        <v>0</v>
      </c>
      <c r="E34" s="17">
        <f t="shared" si="23"/>
        <v>0</v>
      </c>
      <c r="F34" s="17">
        <f t="shared" si="23"/>
        <v>0</v>
      </c>
      <c r="G34" s="17">
        <f t="shared" si="23"/>
        <v>0</v>
      </c>
      <c r="H34" s="17">
        <f t="shared" si="24"/>
        <v>0</v>
      </c>
      <c r="I34" s="17">
        <f t="shared" si="25"/>
        <v>0</v>
      </c>
      <c r="J34" s="17">
        <f t="shared" si="26"/>
        <v>0</v>
      </c>
      <c r="K34" s="18">
        <f t="shared" si="27"/>
        <v>0</v>
      </c>
      <c r="L34" s="18">
        <f t="shared" si="28"/>
        <v>0</v>
      </c>
      <c r="M34" s="18">
        <f t="shared" si="29"/>
        <v>0</v>
      </c>
      <c r="N34" s="18">
        <f t="shared" si="30"/>
        <v>0</v>
      </c>
      <c r="O34" s="19">
        <f t="shared" si="31"/>
        <v>0</v>
      </c>
      <c r="P34" s="20" t="e">
        <f t="shared" si="32"/>
        <v>#DIV/0!</v>
      </c>
    </row>
    <row r="35" spans="1:35">
      <c r="A35" s="16" t="s">
        <v>4</v>
      </c>
      <c r="B35" s="17">
        <f t="shared" si="22"/>
        <v>0</v>
      </c>
      <c r="C35" s="17">
        <f t="shared" si="22"/>
        <v>0</v>
      </c>
      <c r="D35" s="17">
        <f t="shared" si="22"/>
        <v>0</v>
      </c>
      <c r="E35" s="17">
        <f t="shared" si="23"/>
        <v>0</v>
      </c>
      <c r="F35" s="17">
        <f t="shared" si="23"/>
        <v>0</v>
      </c>
      <c r="G35" s="17">
        <f t="shared" si="23"/>
        <v>0</v>
      </c>
      <c r="H35" s="17">
        <f t="shared" si="24"/>
        <v>0</v>
      </c>
      <c r="I35" s="17">
        <f t="shared" si="25"/>
        <v>0</v>
      </c>
      <c r="J35" s="17">
        <f t="shared" si="26"/>
        <v>0</v>
      </c>
      <c r="K35" s="18">
        <f t="shared" si="27"/>
        <v>0</v>
      </c>
      <c r="L35" s="18">
        <f t="shared" si="28"/>
        <v>0</v>
      </c>
      <c r="M35" s="18">
        <f t="shared" si="29"/>
        <v>0</v>
      </c>
      <c r="N35" s="18">
        <f t="shared" si="30"/>
        <v>0</v>
      </c>
      <c r="O35" s="19">
        <f t="shared" si="31"/>
        <v>0</v>
      </c>
      <c r="P35" s="20" t="e">
        <f t="shared" si="32"/>
        <v>#DIV/0!</v>
      </c>
    </row>
    <row r="36" spans="1:35">
      <c r="A36" s="16" t="s">
        <v>5</v>
      </c>
      <c r="B36" s="17">
        <f t="shared" si="22"/>
        <v>0</v>
      </c>
      <c r="C36" s="17">
        <f t="shared" si="22"/>
        <v>0</v>
      </c>
      <c r="D36" s="17">
        <f t="shared" si="22"/>
        <v>0</v>
      </c>
      <c r="E36" s="17">
        <f t="shared" si="23"/>
        <v>0</v>
      </c>
      <c r="F36" s="17">
        <f t="shared" si="23"/>
        <v>0</v>
      </c>
      <c r="G36" s="17">
        <f t="shared" si="23"/>
        <v>0</v>
      </c>
      <c r="H36" s="17">
        <f t="shared" si="24"/>
        <v>0</v>
      </c>
      <c r="I36" s="17">
        <f t="shared" si="25"/>
        <v>0</v>
      </c>
      <c r="J36" s="17">
        <f t="shared" si="26"/>
        <v>0</v>
      </c>
      <c r="K36" s="18">
        <f t="shared" si="27"/>
        <v>0</v>
      </c>
      <c r="L36" s="18">
        <f t="shared" si="28"/>
        <v>0</v>
      </c>
      <c r="M36" s="18">
        <f t="shared" si="29"/>
        <v>0</v>
      </c>
      <c r="N36" s="18">
        <f t="shared" si="30"/>
        <v>0</v>
      </c>
      <c r="O36" s="19">
        <f t="shared" si="31"/>
        <v>0</v>
      </c>
      <c r="P36" s="20" t="e">
        <f t="shared" si="32"/>
        <v>#DIV/0!</v>
      </c>
    </row>
    <row r="37" spans="1:35">
      <c r="A37" s="16" t="s">
        <v>6</v>
      </c>
      <c r="B37" s="17">
        <f t="shared" si="22"/>
        <v>0</v>
      </c>
      <c r="C37" s="17">
        <f t="shared" si="22"/>
        <v>0</v>
      </c>
      <c r="D37" s="17">
        <f t="shared" si="22"/>
        <v>0</v>
      </c>
      <c r="E37" s="17">
        <f t="shared" si="23"/>
        <v>0</v>
      </c>
      <c r="F37" s="17">
        <f t="shared" si="23"/>
        <v>0</v>
      </c>
      <c r="G37" s="17">
        <f t="shared" si="23"/>
        <v>0</v>
      </c>
      <c r="H37" s="17">
        <f t="shared" si="24"/>
        <v>0</v>
      </c>
      <c r="I37" s="17">
        <f t="shared" si="25"/>
        <v>0</v>
      </c>
      <c r="J37" s="17">
        <f t="shared" si="26"/>
        <v>0</v>
      </c>
      <c r="K37" s="18">
        <f t="shared" si="27"/>
        <v>0</v>
      </c>
      <c r="L37" s="18">
        <f t="shared" si="28"/>
        <v>0</v>
      </c>
      <c r="M37" s="18">
        <f t="shared" si="29"/>
        <v>0</v>
      </c>
      <c r="N37" s="18">
        <f t="shared" si="30"/>
        <v>0</v>
      </c>
      <c r="O37" s="19">
        <f t="shared" si="31"/>
        <v>0</v>
      </c>
      <c r="P37" s="20" t="e">
        <f t="shared" si="32"/>
        <v>#DIV/0!</v>
      </c>
    </row>
    <row r="38" spans="1:35" ht="16" thickBot="1">
      <c r="A38" s="21" t="s">
        <v>7</v>
      </c>
      <c r="B38" s="23">
        <f t="shared" si="22"/>
        <v>0</v>
      </c>
      <c r="C38" s="23">
        <f t="shared" si="22"/>
        <v>0</v>
      </c>
      <c r="D38" s="23">
        <f t="shared" si="22"/>
        <v>0</v>
      </c>
      <c r="E38" s="23">
        <f t="shared" si="23"/>
        <v>0</v>
      </c>
      <c r="F38" s="23">
        <f t="shared" si="23"/>
        <v>0</v>
      </c>
      <c r="G38" s="23">
        <f t="shared" si="23"/>
        <v>0</v>
      </c>
      <c r="H38" s="23">
        <f t="shared" si="24"/>
        <v>0</v>
      </c>
      <c r="I38" s="23">
        <f t="shared" si="25"/>
        <v>0</v>
      </c>
      <c r="J38" s="23">
        <f t="shared" si="26"/>
        <v>0</v>
      </c>
      <c r="K38" s="22">
        <f t="shared" si="27"/>
        <v>0</v>
      </c>
      <c r="L38" s="22">
        <f t="shared" si="28"/>
        <v>0</v>
      </c>
      <c r="M38" s="22">
        <f t="shared" si="29"/>
        <v>0</v>
      </c>
      <c r="N38" s="22">
        <f t="shared" si="30"/>
        <v>0</v>
      </c>
      <c r="O38" s="24">
        <f t="shared" si="31"/>
        <v>0</v>
      </c>
      <c r="P38" s="25" t="e">
        <f t="shared" si="32"/>
        <v>#DIV/0!</v>
      </c>
    </row>
    <row r="39" spans="1:35" s="4" customFormat="1">
      <c r="A39" s="3" t="s">
        <v>13</v>
      </c>
      <c r="B39" s="5">
        <f t="shared" ref="B39:O39" si="33">SUM(B32:B38)</f>
        <v>0</v>
      </c>
      <c r="C39" s="5">
        <f t="shared" si="33"/>
        <v>0</v>
      </c>
      <c r="D39" s="5">
        <f t="shared" si="33"/>
        <v>0</v>
      </c>
      <c r="E39" s="5">
        <f t="shared" si="33"/>
        <v>0</v>
      </c>
      <c r="F39" s="5">
        <f t="shared" si="33"/>
        <v>0</v>
      </c>
      <c r="G39" s="5">
        <f t="shared" si="33"/>
        <v>0</v>
      </c>
      <c r="H39" s="5">
        <f t="shared" si="33"/>
        <v>0</v>
      </c>
      <c r="I39" s="5">
        <f t="shared" si="33"/>
        <v>0</v>
      </c>
      <c r="J39" s="5">
        <f t="shared" si="33"/>
        <v>0</v>
      </c>
      <c r="K39" s="5">
        <f t="shared" si="33"/>
        <v>0</v>
      </c>
      <c r="L39" s="5">
        <f t="shared" si="33"/>
        <v>0</v>
      </c>
      <c r="M39" s="5">
        <f t="shared" si="33"/>
        <v>0</v>
      </c>
      <c r="N39" s="5">
        <f t="shared" si="33"/>
        <v>0</v>
      </c>
      <c r="O39" s="5">
        <f t="shared" si="33"/>
        <v>0</v>
      </c>
      <c r="P39" s="20" t="e">
        <f t="shared" si="32"/>
        <v>#DIV/0!</v>
      </c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</row>
  </sheetData>
  <mergeCells count="32">
    <mergeCell ref="A1:I1"/>
    <mergeCell ref="A3:P3"/>
    <mergeCell ref="R3:AI3"/>
    <mergeCell ref="B4:G4"/>
    <mergeCell ref="H4:I4"/>
    <mergeCell ref="J4:N4"/>
    <mergeCell ref="R4:S4"/>
    <mergeCell ref="T4:U4"/>
    <mergeCell ref="V4:W4"/>
    <mergeCell ref="X4:Y4"/>
    <mergeCell ref="Z4:AA4"/>
    <mergeCell ref="AB4:AC4"/>
    <mergeCell ref="AD4:AE4"/>
    <mergeCell ref="AF4:AG4"/>
    <mergeCell ref="AH4:AI4"/>
    <mergeCell ref="AD5:AE5"/>
    <mergeCell ref="AF5:AG5"/>
    <mergeCell ref="AH5:AI5"/>
    <mergeCell ref="A16:P16"/>
    <mergeCell ref="B17:G17"/>
    <mergeCell ref="H17:I17"/>
    <mergeCell ref="J17:N17"/>
    <mergeCell ref="R5:S5"/>
    <mergeCell ref="T5:U5"/>
    <mergeCell ref="V5:W5"/>
    <mergeCell ref="X5:Y5"/>
    <mergeCell ref="Z5:AA5"/>
    <mergeCell ref="A29:P29"/>
    <mergeCell ref="B30:G30"/>
    <mergeCell ref="H30:I30"/>
    <mergeCell ref="J30:N30"/>
    <mergeCell ref="AB5:AC5"/>
  </mergeCells>
  <printOptions gridLines="1"/>
  <pageMargins left="0.75" right="0.75" top="1" bottom="1" header="0.5" footer="0.5"/>
  <pageSetup scale="91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Constants</vt:lpstr>
      <vt:lpstr>Demo</vt:lpstr>
      <vt:lpstr>Your Course</vt:lpstr>
    </vt:vector>
  </TitlesOfParts>
  <Company>Boston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Hillman</dc:creator>
  <cp:lastModifiedBy>Dan Hillman</cp:lastModifiedBy>
  <cp:lastPrinted>2016-05-04T20:06:56Z</cp:lastPrinted>
  <dcterms:created xsi:type="dcterms:W3CDTF">2016-03-01T19:39:30Z</dcterms:created>
  <dcterms:modified xsi:type="dcterms:W3CDTF">2016-05-06T13:18:05Z</dcterms:modified>
</cp:coreProperties>
</file>