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hadjiat/Desktop/"/>
    </mc:Choice>
  </mc:AlternateContent>
  <xr:revisionPtr revIDLastSave="0" documentId="8_{4F9BAD42-BF7D-DE4F-A725-CF82C27A2B46}" xr6:coauthVersionLast="47" xr6:coauthVersionMax="47" xr10:uidLastSave="{00000000-0000-0000-0000-000000000000}"/>
  <bookViews>
    <workbookView xWindow="780" yWindow="1000" windowWidth="27640" windowHeight="15900" xr2:uid="{733BC320-4E34-6C4E-9A78-A0BDC61EFD6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7" i="1" l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T93" i="1"/>
  <c r="T92" i="1"/>
  <c r="T89" i="1"/>
  <c r="T88" i="1"/>
  <c r="T87" i="1"/>
  <c r="T86" i="1"/>
  <c r="T85" i="1"/>
  <c r="T84" i="1"/>
  <c r="T83" i="1"/>
  <c r="T82" i="1"/>
  <c r="T90" i="1" s="1"/>
  <c r="T80" i="1"/>
  <c r="T75" i="1"/>
  <c r="T71" i="1"/>
  <c r="T68" i="1"/>
  <c r="T67" i="1"/>
  <c r="T66" i="1"/>
  <c r="T64" i="1"/>
  <c r="T63" i="1"/>
  <c r="T62" i="1"/>
  <c r="T69" i="1" s="1"/>
  <c r="T60" i="1"/>
  <c r="T59" i="1"/>
  <c r="T58" i="1"/>
  <c r="T57" i="1"/>
  <c r="T56" i="1"/>
  <c r="T55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53" i="1" s="1"/>
  <c r="T26" i="1"/>
  <c r="T25" i="1"/>
  <c r="T24" i="1"/>
  <c r="T23" i="1"/>
  <c r="T20" i="1"/>
  <c r="T19" i="1"/>
  <c r="T18" i="1"/>
  <c r="T21" i="1" s="1"/>
  <c r="T16" i="1"/>
  <c r="T98" i="1" s="1"/>
  <c r="C102" i="1" s="1"/>
  <c r="C103" i="1" s="1"/>
  <c r="T15" i="1"/>
  <c r="T14" i="1"/>
  <c r="T13" i="1"/>
  <c r="T11" i="1"/>
  <c r="T10" i="1"/>
  <c r="C104" i="1" l="1"/>
</calcChain>
</file>

<file path=xl/sharedStrings.xml><?xml version="1.0" encoding="utf-8"?>
<sst xmlns="http://schemas.openxmlformats.org/spreadsheetml/2006/main" count="118" uniqueCount="105">
  <si>
    <t>BUDGET FOR GCRU SERVICES</t>
  </si>
  <si>
    <t xml:space="preserve">STUDY TITTLE:  </t>
  </si>
  <si>
    <t>PROTOCOL VERSION:</t>
  </si>
  <si>
    <t>LAB MANUAL VERSION:</t>
  </si>
  <si>
    <t xml:space="preserve">PRINCIPAL INVESTIGATOR: </t>
  </si>
  <si>
    <t xml:space="preserve">COORDINATOR: </t>
  </si>
  <si>
    <t xml:space="preserve">MEDICATION ROUTE: </t>
  </si>
  <si>
    <t xml:space="preserve">LOCATION : </t>
  </si>
  <si>
    <t>SERVICE</t>
  </si>
  <si>
    <t>INDUSTRY RATES</t>
  </si>
  <si>
    <t>Cost</t>
  </si>
  <si>
    <t>EMERGENCY</t>
  </si>
  <si>
    <t>Total</t>
  </si>
  <si>
    <t>IMPLEMENTATION MEETING-Flat One-Time Fee</t>
  </si>
  <si>
    <t>PROTOCOL REFRESHER (i.e. significant change in participant care, SOPs, lab processing)</t>
  </si>
  <si>
    <t>REGISTRATION SERVICES</t>
  </si>
  <si>
    <t>Registration &amp; Scheduling:  Weekday</t>
  </si>
  <si>
    <t>Registration &amp; Scheduling:  Weekend/BU Holiday/GCRU without walls</t>
  </si>
  <si>
    <t>Cancellations and No Shows (less than 12 hours of notification and less than 24 hours for all medication administation)</t>
  </si>
  <si>
    <t>Total Registration-Flat One-Time Fee based on need</t>
  </si>
  <si>
    <t>STUDY-SPECIFIC SET-UP</t>
  </si>
  <si>
    <t>Simple (check lab kits and nurse flowsheets, prep tubes)</t>
  </si>
  <si>
    <t>Complex Level 1 (e.g. prep for IV infusion, prep for LP, biopsy, … )</t>
  </si>
  <si>
    <t>Complex Level 2 (e.g. transporting equipment to BMC for infusion, FIGTT set up)</t>
  </si>
  <si>
    <t>CLINICAL RESEARCH IMPLEMENATION</t>
  </si>
  <si>
    <t>Vital signs BP HR RR and Temp</t>
  </si>
  <si>
    <t>Postural vital signs (Blood Pressure &amp; Heart Rate)</t>
  </si>
  <si>
    <t>O2 saturation</t>
  </si>
  <si>
    <t>Height, Weight/other body measurements</t>
  </si>
  <si>
    <t>Nasalpharyngeal/oralpharyngeal swab</t>
  </si>
  <si>
    <t>Phlebotomy</t>
  </si>
  <si>
    <t xml:space="preserve">Blood glucose check </t>
  </si>
  <si>
    <t>ECG (single or triplicate 1 min or less apart)</t>
  </si>
  <si>
    <t>Each additional ECG  &gt;1 min apart from initial ECG</t>
  </si>
  <si>
    <t>IV placement (per line); includes 1 blood draw</t>
  </si>
  <si>
    <t>Blood draw from IV site - each time point</t>
  </si>
  <si>
    <t>Administer IV medication (&lt; 4 hr) including 1 set of pre-dose vitals: BP HR RR Temp</t>
  </si>
  <si>
    <t>Administer IV medication (&gt; 4 hr) including 1 set of pre-dose vitals: BP HR RR Temp</t>
  </si>
  <si>
    <t>Administer IM medication (per dose)</t>
  </si>
  <si>
    <t>Administer SC medication (per dose)</t>
  </si>
  <si>
    <r>
      <t xml:space="preserve">Participant observation by GCRU staff, covering for study personnel,  </t>
    </r>
    <r>
      <rPr>
        <b/>
        <sz val="11"/>
        <color rgb="FFFF0000"/>
        <rFont val="Calibri"/>
        <family val="2"/>
        <scheme val="minor"/>
      </rPr>
      <t>per 30 minutes</t>
    </r>
  </si>
  <si>
    <r>
      <t xml:space="preserve">Participant observation as required by study protocol, </t>
    </r>
    <r>
      <rPr>
        <b/>
        <sz val="11"/>
        <color rgb="FFFF0000"/>
        <rFont val="Calibri"/>
        <family val="2"/>
        <scheme val="minor"/>
      </rPr>
      <t>per 30 minutes</t>
    </r>
  </si>
  <si>
    <t>Nursing clinical assessment including 1 set of vitals: BP HR RR O2</t>
  </si>
  <si>
    <r>
      <t xml:space="preserve">Participant medication instruction, assessments or Testing by Registered Nurse </t>
    </r>
    <r>
      <rPr>
        <b/>
        <sz val="11"/>
        <color rgb="FFFF0000"/>
        <rFont val="Calibri"/>
        <family val="2"/>
        <scheme val="minor"/>
      </rPr>
      <t>per 30 minutes</t>
    </r>
  </si>
  <si>
    <r>
      <t xml:space="preserve">Testing or assessment by Practice assistant </t>
    </r>
    <r>
      <rPr>
        <b/>
        <sz val="11"/>
        <color rgb="FFFF0000"/>
        <rFont val="Calibri"/>
        <family val="2"/>
        <scheme val="minor"/>
      </rPr>
      <t>per 30 minutes</t>
    </r>
  </si>
  <si>
    <t xml:space="preserve">Urine pregnancy test  </t>
  </si>
  <si>
    <t>Urine analysis (dipstick)</t>
  </si>
  <si>
    <t>Urine toxicology</t>
  </si>
  <si>
    <t>Bladder scan</t>
  </si>
  <si>
    <t>DEXA</t>
  </si>
  <si>
    <t>EXTREME CT SCAN</t>
  </si>
  <si>
    <t xml:space="preserve">Skin, fat, muscle biopsy </t>
  </si>
  <si>
    <t>Lumbar puncture (includes 1 set of vitals: BP HR RR Temp)</t>
  </si>
  <si>
    <r>
      <t>Surcharge after hours-1 GCRU RN</t>
    </r>
    <r>
      <rPr>
        <b/>
        <sz val="11"/>
        <color rgb="FFFF0000"/>
        <rFont val="Calibri"/>
        <family val="2"/>
        <scheme val="minor"/>
      </rPr>
      <t xml:space="preserve">  per hour</t>
    </r>
  </si>
  <si>
    <r>
      <t xml:space="preserve">Traveling to off-BUMC-campus site (service not included) </t>
    </r>
    <r>
      <rPr>
        <b/>
        <sz val="11"/>
        <color rgb="FFFF0000"/>
        <rFont val="Calibri"/>
        <family val="2"/>
        <scheme val="minor"/>
      </rPr>
      <t>per 30 minutes</t>
    </r>
  </si>
  <si>
    <t>Total Clinical Costs</t>
  </si>
  <si>
    <t>LAB</t>
  </si>
  <si>
    <r>
      <t>Lab set up</t>
    </r>
    <r>
      <rPr>
        <b/>
        <sz val="11"/>
        <color rgb="FFFF0000"/>
        <rFont val="Calibri"/>
        <family val="2"/>
        <scheme val="minor"/>
      </rPr>
      <t xml:space="preserve">  per hour</t>
    </r>
  </si>
  <si>
    <r>
      <t>Lab processing ( e.g. centrifugation, aliquoting, packing for shipment)</t>
    </r>
    <r>
      <rPr>
        <b/>
        <sz val="11"/>
        <color rgb="FFFF0000"/>
        <rFont val="Calibri"/>
        <family val="2"/>
        <scheme val="minor"/>
      </rPr>
      <t xml:space="preserve"> per 30 minutes</t>
    </r>
  </si>
  <si>
    <r>
      <t>Lab shipment (with dry ice)</t>
    </r>
    <r>
      <rPr>
        <b/>
        <sz val="11"/>
        <color rgb="FFFF0000"/>
        <rFont val="Calibri"/>
        <family val="2"/>
        <scheme val="minor"/>
      </rPr>
      <t>per kilogram</t>
    </r>
  </si>
  <si>
    <r>
      <t>Transport samples to BMC Lab Med</t>
    </r>
    <r>
      <rPr>
        <i/>
        <sz val="11"/>
        <color theme="1"/>
        <rFont val="Calibri"/>
        <family val="2"/>
        <scheme val="minor"/>
      </rPr>
      <t xml:space="preserve"> (if done by GCRU staff)</t>
    </r>
  </si>
  <si>
    <r>
      <t xml:space="preserve">Other study specific specialized processing </t>
    </r>
    <r>
      <rPr>
        <i/>
        <sz val="9"/>
        <color theme="1"/>
        <rFont val="Calibri"/>
        <family val="2"/>
        <scheme val="minor"/>
      </rPr>
      <t>(pricing will include and</t>
    </r>
    <r>
      <rPr>
        <b/>
        <i/>
        <sz val="9"/>
        <color rgb="FFFF0000"/>
        <rFont val="Calibri"/>
        <family val="2"/>
        <scheme val="minor"/>
      </rPr>
      <t xml:space="preserve"> hourly rate</t>
    </r>
    <r>
      <rPr>
        <i/>
        <sz val="9"/>
        <color theme="1"/>
        <rFont val="Calibri"/>
        <family val="2"/>
        <scheme val="minor"/>
      </rPr>
      <t xml:space="preserve"> for staff training and procedure)</t>
    </r>
  </si>
  <si>
    <t>Total Lab Costs</t>
  </si>
  <si>
    <t>BIOREPOSITORY STORAGE AND MAINTENANCE</t>
  </si>
  <si>
    <r>
      <rPr>
        <sz val="12"/>
        <color theme="1"/>
        <rFont val="Calibri"/>
        <family val="2"/>
        <scheme val="minor"/>
      </rPr>
      <t>Maintenance and pulling requested samples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per 30 minutes</t>
    </r>
  </si>
  <si>
    <t>Monitoring study-owned freezer</t>
  </si>
  <si>
    <r>
      <t xml:space="preserve">Emergency sample transfer (i.e. freezer malfunction) </t>
    </r>
    <r>
      <rPr>
        <b/>
        <sz val="11"/>
        <color rgb="FFFF0000"/>
        <rFont val="Calibri"/>
        <family val="2"/>
        <scheme val="minor"/>
      </rPr>
      <t>per 30 minutes</t>
    </r>
  </si>
  <si>
    <r>
      <rPr>
        <b/>
        <sz val="11"/>
        <color rgb="FFFF0000"/>
        <rFont val="Calibri"/>
        <family val="2"/>
        <scheme val="minor"/>
      </rPr>
      <t>Monthly</t>
    </r>
    <r>
      <rPr>
        <sz val="12"/>
        <color theme="1"/>
        <rFont val="Calibri"/>
        <family val="2"/>
        <scheme val="minor"/>
      </rPr>
      <t xml:space="preserve"> Storage fee Cost share or using CTSI/GCRU freezer</t>
    </r>
  </si>
  <si>
    <t xml:space="preserve">     Full shelf</t>
  </si>
  <si>
    <t xml:space="preserve">     Half of a shelf</t>
  </si>
  <si>
    <t xml:space="preserve">     Per cryovial box</t>
  </si>
  <si>
    <t>Total Biorepository Costs</t>
  </si>
  <si>
    <t>CLINICAL OR ADMINISTRATIVE SUPPORT</t>
  </si>
  <si>
    <t>Per hour</t>
  </si>
  <si>
    <t>CPR TRAINING AND CERTIFICATION</t>
  </si>
  <si>
    <t>Recertification</t>
  </si>
  <si>
    <t>-</t>
  </si>
  <si>
    <t>New certification</t>
  </si>
  <si>
    <t>Total CPR Certification Costs</t>
  </si>
  <si>
    <t>PHLEBOTOMY TRAINING (theory and practicum national certification fee not included)</t>
  </si>
  <si>
    <t>Self paced</t>
  </si>
  <si>
    <t>Refresher</t>
  </si>
  <si>
    <t>Total Phlebotomy Training Costs</t>
  </si>
  <si>
    <t>RESEARCH NAVIGATOR SERVICES</t>
  </si>
  <si>
    <r>
      <t xml:space="preserve">IRB and GCRU application completion,submission, regulatory </t>
    </r>
    <r>
      <rPr>
        <sz val="12"/>
        <color theme="1"/>
        <rFont val="Calibri"/>
        <family val="2"/>
        <scheme val="minor"/>
      </rPr>
      <t>binder set up, SIV coordination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per hour</t>
    </r>
  </si>
  <si>
    <r>
      <t xml:space="preserve">Consenting  and Questionnaire per participant(assistance with process </t>
    </r>
    <r>
      <rPr>
        <b/>
        <sz val="11"/>
        <color theme="1"/>
        <rFont val="Calibri"/>
        <family val="2"/>
        <scheme val="minor"/>
      </rPr>
      <t>without</t>
    </r>
    <r>
      <rPr>
        <sz val="12"/>
        <color theme="1"/>
        <rFont val="Calibri"/>
        <family val="2"/>
        <scheme val="minor"/>
      </rPr>
      <t xml:space="preserve"> interpretation support)</t>
    </r>
  </si>
  <si>
    <r>
      <t xml:space="preserve">Consenting and Questionnaire per participant (assistance with process </t>
    </r>
    <r>
      <rPr>
        <b/>
        <sz val="11"/>
        <color theme="1"/>
        <rFont val="Calibri"/>
        <family val="2"/>
        <scheme val="minor"/>
      </rPr>
      <t>with</t>
    </r>
    <r>
      <rPr>
        <sz val="12"/>
        <color theme="1"/>
        <rFont val="Calibri"/>
        <family val="2"/>
        <scheme val="minor"/>
      </rPr>
      <t xml:space="preserve"> interpretation support)</t>
    </r>
  </si>
  <si>
    <t>Screening per participant (med hx, demographics, review EMR)</t>
  </si>
  <si>
    <t>Randomization per participant-data entry and coordinating with IPS, PI and floor Nurse</t>
  </si>
  <si>
    <t>Daily Clinical data collection and data entry in study specific system during hospitalization per participants</t>
  </si>
  <si>
    <t>Data entry for follow up visits-per participant per visits</t>
  </si>
  <si>
    <t>Daily Querie resolutions-per protocol</t>
  </si>
  <si>
    <t>Total Other Services</t>
  </si>
  <si>
    <t>Consults pre implementation(initial 1 hour consult free)</t>
  </si>
  <si>
    <t>Additional consults per hour</t>
  </si>
  <si>
    <r>
      <rPr>
        <b/>
        <sz val="11"/>
        <color theme="1"/>
        <rFont val="Calibri"/>
        <family val="2"/>
        <scheme val="minor"/>
      </rPr>
      <t>GCRU</t>
    </r>
    <r>
      <rPr>
        <sz val="12"/>
        <color theme="1"/>
        <rFont val="Calibri"/>
        <family val="2"/>
        <scheme val="minor"/>
      </rPr>
      <t xml:space="preserve"> services </t>
    </r>
    <r>
      <rPr>
        <b/>
        <sz val="11"/>
        <color theme="1"/>
        <rFont val="Calibri"/>
        <family val="2"/>
        <scheme val="minor"/>
      </rPr>
      <t xml:space="preserve">WEEKEND AND HOLIDAY flat fee </t>
    </r>
    <r>
      <rPr>
        <b/>
        <sz val="11"/>
        <color rgb="FFFF0000"/>
        <rFont val="Calibri"/>
        <family val="2"/>
        <scheme val="minor"/>
      </rPr>
      <t>(per participant)</t>
    </r>
    <r>
      <rPr>
        <sz val="12"/>
        <color theme="1"/>
        <rFont val="Calibri"/>
        <family val="2"/>
        <scheme val="minor"/>
      </rPr>
      <t xml:space="preserve"> (Navigator services, Registration and set up fees not included)</t>
    </r>
  </si>
  <si>
    <t>Total Clinical Cost per Visit per participant</t>
  </si>
  <si>
    <t>- Total Registration cost per Visit</t>
  </si>
  <si>
    <t>- Total Nursing cost per Visit</t>
  </si>
  <si>
    <t>- Total Lab cost per Visit</t>
  </si>
  <si>
    <t>Total Project Costs per Participant</t>
  </si>
  <si>
    <t>Number of Participants</t>
  </si>
  <si>
    <t>Total Cost Per Participant</t>
  </si>
  <si>
    <t>Total Budget for All Participants</t>
  </si>
  <si>
    <t>Total Study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</si>
</sst>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17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0" fontId="5" fillId="0" borderId="4" xfId="0" applyFont="1" applyBorder="1"/>
    <xf numFmtId="164" fontId="4" fillId="0" borderId="0" xfId="1" applyNumberFormat="1" applyFont="1" applyBorder="1"/>
    <xf numFmtId="0" fontId="4" fillId="0" borderId="0" xfId="1" applyNumberFormat="1" applyFont="1" applyBorder="1"/>
    <xf numFmtId="0" fontId="4" fillId="0" borderId="5" xfId="0" applyFont="1" applyBorder="1"/>
    <xf numFmtId="0" fontId="5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5" borderId="9" xfId="2" applyFont="1" applyFill="1" applyBorder="1" applyAlignment="1">
      <alignment horizontal="center" vertical="center"/>
    </xf>
    <xf numFmtId="44" fontId="9" fillId="5" borderId="10" xfId="2" applyNumberFormat="1" applyFont="1" applyFill="1" applyBorder="1" applyAlignment="1">
      <alignment horizontal="center" vertical="top"/>
    </xf>
    <xf numFmtId="44" fontId="9" fillId="5" borderId="11" xfId="2" applyNumberFormat="1" applyFont="1" applyFill="1" applyBorder="1" applyAlignment="1">
      <alignment horizontal="center" vertical="top"/>
    </xf>
    <xf numFmtId="165" fontId="4" fillId="0" borderId="0" xfId="0" applyNumberFormat="1" applyFont="1" applyAlignment="1">
      <alignment horizontal="center" vertical="top" wrapText="1"/>
    </xf>
    <xf numFmtId="0" fontId="8" fillId="5" borderId="12" xfId="2" applyFont="1" applyFill="1" applyBorder="1" applyAlignment="1">
      <alignment horizontal="center" vertical="center"/>
    </xf>
    <xf numFmtId="164" fontId="9" fillId="5" borderId="13" xfId="1" applyNumberFormat="1" applyFont="1" applyFill="1" applyBorder="1" applyAlignment="1">
      <alignment horizontal="center" vertical="center"/>
    </xf>
    <xf numFmtId="164" fontId="9" fillId="6" borderId="13" xfId="1" applyNumberFormat="1" applyFont="1" applyFill="1" applyBorder="1" applyAlignment="1">
      <alignment horizontal="center" vertical="center" textRotation="90" wrapText="1"/>
    </xf>
    <xf numFmtId="0" fontId="10" fillId="5" borderId="13" xfId="1" applyNumberFormat="1" applyFont="1" applyFill="1" applyBorder="1" applyAlignment="1">
      <alignment horizontal="center" vertical="center" textRotation="90" wrapText="1"/>
    </xf>
    <xf numFmtId="0" fontId="11" fillId="5" borderId="13" xfId="1" applyNumberFormat="1" applyFont="1" applyFill="1" applyBorder="1" applyAlignment="1">
      <alignment horizontal="center" vertical="center" textRotation="90" wrapText="1"/>
    </xf>
    <xf numFmtId="0" fontId="12" fillId="5" borderId="13" xfId="1" applyNumberFormat="1" applyFont="1" applyFill="1" applyBorder="1" applyAlignment="1">
      <alignment horizontal="center" vertical="center" textRotation="90" wrapText="1"/>
    </xf>
    <xf numFmtId="44" fontId="9" fillId="5" borderId="14" xfId="2" applyNumberFormat="1" applyFont="1" applyFill="1" applyBorder="1" applyAlignment="1">
      <alignment horizontal="center" vertical="center"/>
    </xf>
    <xf numFmtId="42" fontId="13" fillId="0" borderId="0" xfId="0" applyNumberFormat="1" applyFont="1" applyAlignment="1">
      <alignment horizontal="center" vertical="top" wrapText="1"/>
    </xf>
    <xf numFmtId="0" fontId="14" fillId="7" borderId="9" xfId="3" applyFont="1" applyFill="1" applyBorder="1" applyAlignment="1">
      <alignment horizontal="left" vertical="top"/>
    </xf>
    <xf numFmtId="164" fontId="14" fillId="7" borderId="11" xfId="1" applyNumberFormat="1" applyFont="1" applyFill="1" applyBorder="1" applyAlignment="1">
      <alignment horizontal="center" vertical="top"/>
    </xf>
    <xf numFmtId="164" fontId="14" fillId="6" borderId="10" xfId="1" applyNumberFormat="1" applyFont="1" applyFill="1" applyBorder="1" applyAlignment="1">
      <alignment horizontal="center" vertical="top"/>
    </xf>
    <xf numFmtId="0" fontId="14" fillId="7" borderId="10" xfId="1" applyNumberFormat="1" applyFont="1" applyFill="1" applyBorder="1" applyAlignment="1">
      <alignment horizontal="center" vertical="top"/>
    </xf>
    <xf numFmtId="164" fontId="0" fillId="0" borderId="11" xfId="0" applyNumberFormat="1" applyBorder="1" applyAlignment="1">
      <alignment horizontal="center"/>
    </xf>
    <xf numFmtId="165" fontId="14" fillId="0" borderId="0" xfId="3" applyNumberFormat="1" applyFont="1" applyFill="1" applyBorder="1" applyAlignment="1">
      <alignment horizontal="center" wrapText="1"/>
    </xf>
    <xf numFmtId="42" fontId="14" fillId="0" borderId="0" xfId="3" applyNumberFormat="1" applyFont="1" applyFill="1" applyBorder="1" applyAlignment="1">
      <alignment horizontal="center" wrapText="1"/>
    </xf>
    <xf numFmtId="0" fontId="14" fillId="7" borderId="12" xfId="3" applyFont="1" applyFill="1" applyBorder="1" applyAlignment="1">
      <alignment horizontal="left" vertical="top"/>
    </xf>
    <xf numFmtId="164" fontId="14" fillId="7" borderId="14" xfId="1" applyNumberFormat="1" applyFont="1" applyFill="1" applyBorder="1" applyAlignment="1">
      <alignment horizontal="center" vertical="top"/>
    </xf>
    <xf numFmtId="164" fontId="14" fillId="6" borderId="13" xfId="1" applyNumberFormat="1" applyFont="1" applyFill="1" applyBorder="1" applyAlignment="1">
      <alignment horizontal="center" vertical="top"/>
    </xf>
    <xf numFmtId="0" fontId="14" fillId="7" borderId="13" xfId="1" applyNumberFormat="1" applyFont="1" applyFill="1" applyBorder="1" applyAlignment="1">
      <alignment horizontal="center" vertical="top"/>
    </xf>
    <xf numFmtId="164" fontId="0" fillId="0" borderId="14" xfId="0" applyNumberFormat="1" applyBorder="1" applyAlignment="1">
      <alignment horizontal="center"/>
    </xf>
    <xf numFmtId="0" fontId="11" fillId="8" borderId="15" xfId="4" applyFont="1" applyFill="1" applyBorder="1" applyAlignment="1">
      <alignment horizontal="center" vertical="top"/>
    </xf>
    <xf numFmtId="0" fontId="11" fillId="8" borderId="16" xfId="4" applyFont="1" applyFill="1" applyBorder="1" applyAlignment="1">
      <alignment horizontal="center" vertical="top"/>
    </xf>
    <xf numFmtId="0" fontId="11" fillId="8" borderId="17" xfId="4" applyFont="1" applyFill="1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164" fontId="0" fillId="0" borderId="19" xfId="1" applyNumberFormat="1" applyFont="1" applyBorder="1" applyAlignment="1">
      <alignment horizontal="center" vertical="top"/>
    </xf>
    <xf numFmtId="164" fontId="0" fillId="6" borderId="20" xfId="1" applyNumberFormat="1" applyFont="1" applyFill="1" applyBorder="1" applyAlignment="1">
      <alignment horizontal="center" vertical="top"/>
    </xf>
    <xf numFmtId="1" fontId="0" fillId="0" borderId="20" xfId="1" applyNumberFormat="1" applyFont="1" applyBorder="1" applyAlignment="1">
      <alignment horizontal="center" vertical="top"/>
    </xf>
    <xf numFmtId="164" fontId="0" fillId="0" borderId="19" xfId="0" applyNumberFormat="1" applyBorder="1" applyAlignment="1">
      <alignment horizontal="center" vertical="top"/>
    </xf>
    <xf numFmtId="165" fontId="0" fillId="0" borderId="0" xfId="0" applyNumberFormat="1" applyAlignment="1">
      <alignment horizontal="center" vertical="center"/>
    </xf>
    <xf numFmtId="42" fontId="15" fillId="0" borderId="0" xfId="0" applyNumberFormat="1" applyFont="1" applyAlignment="1">
      <alignment vertical="center"/>
    </xf>
    <xf numFmtId="0" fontId="14" fillId="0" borderId="18" xfId="0" applyFont="1" applyBorder="1" applyAlignment="1">
      <alignment horizontal="left" vertical="top"/>
    </xf>
    <xf numFmtId="0" fontId="0" fillId="0" borderId="18" xfId="0" applyBorder="1" applyAlignment="1">
      <alignment vertical="top"/>
    </xf>
    <xf numFmtId="164" fontId="0" fillId="0" borderId="19" xfId="1" applyNumberFormat="1" applyFont="1" applyFill="1" applyBorder="1" applyAlignment="1">
      <alignment horizontal="center" vertical="top"/>
    </xf>
    <xf numFmtId="1" fontId="0" fillId="0" borderId="20" xfId="1" applyNumberFormat="1" applyFont="1" applyFill="1" applyBorder="1" applyAlignment="1">
      <alignment horizontal="center" vertical="top"/>
    </xf>
    <xf numFmtId="0" fontId="16" fillId="9" borderId="21" xfId="0" applyFont="1" applyFill="1" applyBorder="1" applyAlignment="1">
      <alignment horizontal="left" vertical="top"/>
    </xf>
    <xf numFmtId="0" fontId="16" fillId="9" borderId="22" xfId="0" applyFont="1" applyFill="1" applyBorder="1" applyAlignment="1">
      <alignment horizontal="left" vertical="top"/>
    </xf>
    <xf numFmtId="164" fontId="16" fillId="9" borderId="14" xfId="0" applyNumberFormat="1" applyFont="1" applyFill="1" applyBorder="1" applyAlignment="1">
      <alignment horizontal="center" vertical="top"/>
    </xf>
    <xf numFmtId="165" fontId="16" fillId="0" borderId="0" xfId="0" applyNumberFormat="1" applyFont="1" applyAlignment="1">
      <alignment horizontal="center" vertical="center"/>
    </xf>
    <xf numFmtId="42" fontId="17" fillId="0" borderId="0" xfId="0" applyNumberFormat="1" applyFont="1" applyAlignment="1">
      <alignment vertical="center"/>
    </xf>
    <xf numFmtId="0" fontId="11" fillId="8" borderId="9" xfId="4" applyFont="1" applyFill="1" applyBorder="1" applyAlignment="1">
      <alignment horizontal="center" vertical="top"/>
    </xf>
    <xf numFmtId="0" fontId="11" fillId="8" borderId="10" xfId="4" applyFont="1" applyFill="1" applyBorder="1" applyAlignment="1">
      <alignment horizontal="center" vertical="top"/>
    </xf>
    <xf numFmtId="0" fontId="11" fillId="8" borderId="11" xfId="4" applyFont="1" applyFill="1" applyBorder="1" applyAlignment="1">
      <alignment horizontal="center" vertical="top"/>
    </xf>
    <xf numFmtId="165" fontId="18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left" vertical="center"/>
    </xf>
    <xf numFmtId="164" fontId="0" fillId="0" borderId="19" xfId="1" applyNumberFormat="1" applyFont="1" applyFill="1" applyBorder="1" applyAlignment="1">
      <alignment horizontal="center" vertical="center"/>
    </xf>
    <xf numFmtId="0" fontId="0" fillId="6" borderId="20" xfId="1" applyNumberFormat="1" applyFont="1" applyFill="1" applyBorder="1" applyAlignment="1">
      <alignment horizontal="center" vertical="center"/>
    </xf>
    <xf numFmtId="1" fontId="0" fillId="0" borderId="20" xfId="1" applyNumberFormat="1" applyFont="1" applyFill="1" applyBorder="1" applyAlignment="1">
      <alignment horizontal="center" vertical="center"/>
    </xf>
    <xf numFmtId="164" fontId="0" fillId="0" borderId="19" xfId="1" applyNumberFormat="1" applyFont="1" applyBorder="1" applyAlignment="1">
      <alignment horizontal="center" vertical="center"/>
    </xf>
    <xf numFmtId="1" fontId="0" fillId="0" borderId="20" xfId="1" applyNumberFormat="1" applyFont="1" applyBorder="1" applyAlignment="1">
      <alignment horizontal="center" vertical="center"/>
    </xf>
    <xf numFmtId="0" fontId="0" fillId="6" borderId="20" xfId="1" applyNumberFormat="1" applyFont="1" applyFill="1" applyBorder="1" applyAlignment="1">
      <alignment horizontal="center" vertical="top"/>
    </xf>
    <xf numFmtId="0" fontId="16" fillId="9" borderId="23" xfId="0" applyFont="1" applyFill="1" applyBorder="1" applyAlignment="1">
      <alignment horizontal="left" vertical="top"/>
    </xf>
    <xf numFmtId="0" fontId="16" fillId="9" borderId="24" xfId="0" applyFont="1" applyFill="1" applyBorder="1" applyAlignment="1">
      <alignment horizontal="left" vertical="top"/>
    </xf>
    <xf numFmtId="164" fontId="16" fillId="9" borderId="25" xfId="0" applyNumberFormat="1" applyFont="1" applyFill="1" applyBorder="1" applyAlignment="1">
      <alignment horizontal="center" vertical="top"/>
    </xf>
    <xf numFmtId="0" fontId="14" fillId="0" borderId="18" xfId="4" applyFont="1" applyFill="1" applyBorder="1" applyAlignment="1">
      <alignment horizontal="left" vertical="top"/>
    </xf>
    <xf numFmtId="164" fontId="14" fillId="0" borderId="19" xfId="4" applyNumberFormat="1" applyFont="1" applyFill="1" applyBorder="1" applyAlignment="1">
      <alignment horizontal="center" vertical="center"/>
    </xf>
    <xf numFmtId="164" fontId="14" fillId="6" borderId="20" xfId="4" applyNumberFormat="1" applyFont="1" applyFill="1" applyBorder="1" applyAlignment="1">
      <alignment horizontal="center" vertical="center"/>
    </xf>
    <xf numFmtId="2" fontId="14" fillId="0" borderId="20" xfId="4" applyNumberFormat="1" applyFont="1" applyFill="1" applyBorder="1" applyAlignment="1">
      <alignment horizontal="center" vertical="center"/>
    </xf>
    <xf numFmtId="164" fontId="14" fillId="0" borderId="19" xfId="4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164" fontId="0" fillId="6" borderId="20" xfId="1" applyNumberFormat="1" applyFont="1" applyFill="1" applyBorder="1" applyAlignment="1">
      <alignment horizontal="center" vertical="center"/>
    </xf>
    <xf numFmtId="2" fontId="0" fillId="0" borderId="20" xfId="1" applyNumberFormat="1" applyFont="1" applyBorder="1" applyAlignment="1">
      <alignment horizontal="center" vertical="center"/>
    </xf>
    <xf numFmtId="0" fontId="16" fillId="0" borderId="0" xfId="0" applyFont="1"/>
    <xf numFmtId="164" fontId="0" fillId="0" borderId="19" xfId="1" applyNumberFormat="1" applyFont="1" applyBorder="1" applyAlignment="1">
      <alignment horizontal="center" vertical="top" wrapText="1"/>
    </xf>
    <xf numFmtId="164" fontId="0" fillId="6" borderId="20" xfId="1" applyNumberFormat="1" applyFont="1" applyFill="1" applyBorder="1" applyAlignment="1">
      <alignment horizontal="center" vertical="top" wrapText="1"/>
    </xf>
    <xf numFmtId="2" fontId="0" fillId="0" borderId="20" xfId="1" applyNumberFormat="1" applyFont="1" applyBorder="1" applyAlignment="1">
      <alignment horizontal="center" vertical="top" wrapText="1"/>
    </xf>
    <xf numFmtId="0" fontId="16" fillId="9" borderId="26" xfId="0" applyFont="1" applyFill="1" applyBorder="1" applyAlignment="1">
      <alignment horizontal="left" vertical="top"/>
    </xf>
    <xf numFmtId="0" fontId="16" fillId="9" borderId="27" xfId="0" applyFont="1" applyFill="1" applyBorder="1" applyAlignment="1">
      <alignment horizontal="left" vertical="top"/>
    </xf>
    <xf numFmtId="0" fontId="4" fillId="8" borderId="9" xfId="0" applyFont="1" applyFill="1" applyBorder="1" applyAlignment="1">
      <alignment horizontal="center" vertical="top"/>
    </xf>
    <xf numFmtId="0" fontId="4" fillId="8" borderId="10" xfId="0" applyFont="1" applyFill="1" applyBorder="1" applyAlignment="1">
      <alignment horizontal="center" vertical="top"/>
    </xf>
    <xf numFmtId="0" fontId="4" fillId="8" borderId="11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left" vertical="top" wrapText="1"/>
    </xf>
    <xf numFmtId="0" fontId="0" fillId="0" borderId="18" xfId="0" applyBorder="1"/>
    <xf numFmtId="0" fontId="0" fillId="0" borderId="18" xfId="0" applyBorder="1" applyAlignment="1">
      <alignment vertical="center"/>
    </xf>
    <xf numFmtId="1" fontId="0" fillId="0" borderId="20" xfId="1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left" vertical="top" wrapText="1"/>
    </xf>
    <xf numFmtId="1" fontId="0" fillId="0" borderId="20" xfId="1" applyNumberFormat="1" applyFont="1" applyBorder="1" applyAlignment="1">
      <alignment horizontal="center" vertical="top" wrapText="1"/>
    </xf>
    <xf numFmtId="0" fontId="16" fillId="9" borderId="12" xfId="0" applyFont="1" applyFill="1" applyBorder="1" applyAlignment="1">
      <alignment horizontal="left" vertical="top"/>
    </xf>
    <xf numFmtId="0" fontId="16" fillId="9" borderId="13" xfId="0" applyFont="1" applyFill="1" applyBorder="1" applyAlignment="1">
      <alignment horizontal="left" vertical="top"/>
    </xf>
    <xf numFmtId="0" fontId="4" fillId="8" borderId="15" xfId="0" applyFont="1" applyFill="1" applyBorder="1" applyAlignment="1">
      <alignment horizontal="center" vertical="top"/>
    </xf>
    <xf numFmtId="0" fontId="16" fillId="8" borderId="16" xfId="0" applyFont="1" applyFill="1" applyBorder="1" applyAlignment="1">
      <alignment horizontal="center" vertical="top"/>
    </xf>
    <xf numFmtId="0" fontId="16" fillId="8" borderId="17" xfId="0" applyFont="1" applyFill="1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164" fontId="6" fillId="0" borderId="14" xfId="1" applyNumberFormat="1" applyFont="1" applyFill="1" applyBorder="1" applyAlignment="1">
      <alignment horizontal="center" vertical="top"/>
    </xf>
    <xf numFmtId="0" fontId="6" fillId="6" borderId="13" xfId="1" applyNumberFormat="1" applyFont="1" applyFill="1" applyBorder="1" applyAlignment="1">
      <alignment horizontal="center" vertical="top"/>
    </xf>
    <xf numFmtId="1" fontId="6" fillId="0" borderId="13" xfId="1" applyNumberFormat="1" applyFont="1" applyFill="1" applyBorder="1" applyAlignment="1">
      <alignment horizontal="center" vertical="top"/>
    </xf>
    <xf numFmtId="5" fontId="16" fillId="9" borderId="14" xfId="0" applyNumberFormat="1" applyFont="1" applyFill="1" applyBorder="1" applyAlignment="1">
      <alignment horizontal="center" vertical="center"/>
    </xf>
    <xf numFmtId="0" fontId="11" fillId="8" borderId="28" xfId="4" applyFont="1" applyFill="1" applyBorder="1" applyAlignment="1">
      <alignment horizontal="center" vertical="top"/>
    </xf>
    <xf numFmtId="0" fontId="11" fillId="8" borderId="29" xfId="4" applyFont="1" applyFill="1" applyBorder="1" applyAlignment="1">
      <alignment horizontal="center" vertical="top"/>
    </xf>
    <xf numFmtId="0" fontId="11" fillId="8" borderId="30" xfId="4" applyFont="1" applyFill="1" applyBorder="1" applyAlignment="1">
      <alignment horizontal="center" vertical="top"/>
    </xf>
    <xf numFmtId="164" fontId="0" fillId="0" borderId="20" xfId="1" applyNumberFormat="1" applyFont="1" applyBorder="1" applyAlignment="1">
      <alignment horizontal="center" vertical="top"/>
    </xf>
    <xf numFmtId="164" fontId="0" fillId="6" borderId="31" xfId="1" applyNumberFormat="1" applyFont="1" applyFill="1" applyBorder="1" applyAlignment="1">
      <alignment horizontal="center" vertical="top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5" fontId="0" fillId="0" borderId="19" xfId="0" applyNumberFormat="1" applyBorder="1" applyAlignment="1">
      <alignment horizontal="center" vertical="top"/>
    </xf>
    <xf numFmtId="0" fontId="11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top"/>
    </xf>
    <xf numFmtId="164" fontId="0" fillId="0" borderId="10" xfId="1" applyNumberFormat="1" applyFont="1" applyBorder="1" applyAlignment="1">
      <alignment horizontal="center" vertical="top"/>
    </xf>
    <xf numFmtId="164" fontId="0" fillId="6" borderId="10" xfId="1" applyNumberFormat="1" applyFont="1" applyFill="1" applyBorder="1" applyAlignment="1">
      <alignment horizontal="center" vertical="top"/>
    </xf>
    <xf numFmtId="0" fontId="0" fillId="0" borderId="10" xfId="1" applyNumberFormat="1" applyFont="1" applyBorder="1" applyAlignment="1">
      <alignment horizontal="center" vertical="top"/>
    </xf>
    <xf numFmtId="5" fontId="0" fillId="0" borderId="11" xfId="0" applyNumberFormat="1" applyBorder="1" applyAlignment="1">
      <alignment horizontal="center" vertical="top"/>
    </xf>
    <xf numFmtId="0" fontId="0" fillId="0" borderId="20" xfId="1" applyNumberFormat="1" applyFont="1" applyBorder="1" applyAlignment="1">
      <alignment horizontal="center" vertical="top"/>
    </xf>
    <xf numFmtId="0" fontId="4" fillId="7" borderId="18" xfId="0" applyFont="1" applyFill="1" applyBorder="1" applyAlignment="1">
      <alignment vertical="center"/>
    </xf>
    <xf numFmtId="164" fontId="0" fillId="0" borderId="19" xfId="1" applyNumberFormat="1" applyFont="1" applyBorder="1" applyAlignment="1">
      <alignment horizontal="center"/>
    </xf>
    <xf numFmtId="164" fontId="0" fillId="6" borderId="20" xfId="1" applyNumberFormat="1" applyFont="1" applyFill="1" applyBorder="1" applyAlignment="1">
      <alignment horizontal="center"/>
    </xf>
    <xf numFmtId="1" fontId="0" fillId="0" borderId="31" xfId="1" applyNumberFormat="1" applyFont="1" applyBorder="1" applyAlignment="1">
      <alignment horizontal="center"/>
    </xf>
    <xf numFmtId="1" fontId="0" fillId="0" borderId="32" xfId="1" applyNumberFormat="1" applyFont="1" applyBorder="1" applyAlignment="1">
      <alignment horizontal="center"/>
    </xf>
    <xf numFmtId="1" fontId="0" fillId="0" borderId="33" xfId="1" applyNumberFormat="1" applyFont="1" applyBorder="1" applyAlignment="1">
      <alignment horizontal="center"/>
    </xf>
    <xf numFmtId="0" fontId="14" fillId="0" borderId="0" xfId="0" applyFont="1"/>
    <xf numFmtId="0" fontId="0" fillId="0" borderId="18" xfId="0" applyBorder="1" applyAlignment="1">
      <alignment vertical="center" wrapText="1"/>
    </xf>
    <xf numFmtId="1" fontId="0" fillId="0" borderId="20" xfId="1" applyNumberFormat="1" applyFont="1" applyBorder="1" applyAlignment="1">
      <alignment horizontal="center"/>
    </xf>
    <xf numFmtId="0" fontId="16" fillId="9" borderId="23" xfId="0" applyFont="1" applyFill="1" applyBorder="1" applyAlignment="1">
      <alignment horizontal="left" vertical="center"/>
    </xf>
    <xf numFmtId="0" fontId="16" fillId="9" borderId="24" xfId="0" applyFont="1" applyFill="1" applyBorder="1" applyAlignment="1">
      <alignment horizontal="left" vertical="center"/>
    </xf>
    <xf numFmtId="5" fontId="16" fillId="9" borderId="25" xfId="0" applyNumberFormat="1" applyFont="1" applyFill="1" applyBorder="1" applyAlignment="1">
      <alignment horizontal="center" vertical="top"/>
    </xf>
    <xf numFmtId="0" fontId="16" fillId="10" borderId="34" xfId="0" applyFont="1" applyFill="1" applyBorder="1" applyAlignment="1">
      <alignment horizontal="left" vertical="center"/>
    </xf>
    <xf numFmtId="0" fontId="16" fillId="10" borderId="35" xfId="0" applyFont="1" applyFill="1" applyBorder="1" applyAlignment="1">
      <alignment horizontal="left" vertical="center"/>
    </xf>
    <xf numFmtId="5" fontId="16" fillId="10" borderId="36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left" vertical="center"/>
    </xf>
    <xf numFmtId="0" fontId="16" fillId="6" borderId="20" xfId="0" applyFont="1" applyFill="1" applyBorder="1" applyAlignment="1">
      <alignment horizontal="left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5" fontId="16" fillId="0" borderId="19" xfId="0" applyNumberFormat="1" applyFont="1" applyBorder="1" applyAlignment="1">
      <alignment horizontal="center" vertical="top"/>
    </xf>
    <xf numFmtId="0" fontId="0" fillId="11" borderId="12" xfId="0" applyFill="1" applyBorder="1" applyAlignment="1">
      <alignment horizontal="left" vertical="top"/>
    </xf>
    <xf numFmtId="164" fontId="0" fillId="0" borderId="14" xfId="1" applyNumberFormat="1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5" fontId="16" fillId="0" borderId="14" xfId="0" applyNumberFormat="1" applyFont="1" applyBorder="1" applyAlignment="1">
      <alignment horizontal="center" vertical="top"/>
    </xf>
    <xf numFmtId="0" fontId="16" fillId="12" borderId="6" xfId="0" applyFont="1" applyFill="1" applyBorder="1" applyAlignment="1">
      <alignment horizontal="left" vertical="center"/>
    </xf>
    <xf numFmtId="0" fontId="16" fillId="12" borderId="37" xfId="0" applyFont="1" applyFill="1" applyBorder="1" applyAlignment="1">
      <alignment horizontal="left" vertical="center"/>
    </xf>
    <xf numFmtId="164" fontId="24" fillId="6" borderId="37" xfId="0" applyNumberFormat="1" applyFont="1" applyFill="1" applyBorder="1" applyAlignment="1">
      <alignment horizontal="left" vertical="center"/>
    </xf>
    <xf numFmtId="164" fontId="4" fillId="12" borderId="38" xfId="0" applyNumberFormat="1" applyFont="1" applyFill="1" applyBorder="1" applyAlignment="1">
      <alignment horizontal="center" vertical="center"/>
    </xf>
    <xf numFmtId="5" fontId="16" fillId="12" borderId="39" xfId="0" applyNumberFormat="1" applyFont="1" applyFill="1" applyBorder="1" applyAlignment="1">
      <alignment horizontal="center" vertical="top"/>
    </xf>
    <xf numFmtId="49" fontId="21" fillId="13" borderId="40" xfId="0" applyNumberFormat="1" applyFont="1" applyFill="1" applyBorder="1" applyAlignment="1">
      <alignment horizontal="left" vertical="center"/>
    </xf>
    <xf numFmtId="49" fontId="21" fillId="13" borderId="41" xfId="0" applyNumberFormat="1" applyFont="1" applyFill="1" applyBorder="1" applyAlignment="1">
      <alignment horizontal="left" vertical="center"/>
    </xf>
    <xf numFmtId="49" fontId="21" fillId="13" borderId="42" xfId="0" applyNumberFormat="1" applyFont="1" applyFill="1" applyBorder="1" applyAlignment="1">
      <alignment horizontal="left" vertical="center"/>
    </xf>
    <xf numFmtId="164" fontId="0" fillId="13" borderId="43" xfId="0" applyNumberFormat="1" applyFill="1" applyBorder="1" applyAlignment="1">
      <alignment horizontal="center" vertical="center"/>
    </xf>
    <xf numFmtId="5" fontId="16" fillId="13" borderId="44" xfId="0" applyNumberFormat="1" applyFont="1" applyFill="1" applyBorder="1" applyAlignment="1">
      <alignment horizontal="center" vertical="top"/>
    </xf>
    <xf numFmtId="164" fontId="0" fillId="13" borderId="33" xfId="0" applyNumberFormat="1" applyFill="1" applyBorder="1" applyAlignment="1">
      <alignment horizontal="center" vertical="center"/>
    </xf>
    <xf numFmtId="5" fontId="16" fillId="13" borderId="45" xfId="0" applyNumberFormat="1" applyFont="1" applyFill="1" applyBorder="1" applyAlignment="1">
      <alignment horizontal="center" vertical="top"/>
    </xf>
    <xf numFmtId="164" fontId="0" fillId="13" borderId="46" xfId="0" applyNumberFormat="1" applyFill="1" applyBorder="1" applyAlignment="1">
      <alignment horizontal="center" vertical="center"/>
    </xf>
    <xf numFmtId="5" fontId="16" fillId="13" borderId="39" xfId="0" applyNumberFormat="1" applyFont="1" applyFill="1" applyBorder="1" applyAlignment="1">
      <alignment horizontal="center" vertical="top"/>
    </xf>
    <xf numFmtId="0" fontId="16" fillId="14" borderId="6" xfId="0" applyFont="1" applyFill="1" applyBorder="1" applyAlignment="1">
      <alignment horizontal="left"/>
    </xf>
    <xf numFmtId="0" fontId="16" fillId="14" borderId="7" xfId="0" applyFont="1" applyFill="1" applyBorder="1" applyAlignment="1">
      <alignment horizontal="left"/>
    </xf>
    <xf numFmtId="164" fontId="16" fillId="14" borderId="47" xfId="0" applyNumberFormat="1" applyFont="1" applyFill="1" applyBorder="1" applyAlignment="1">
      <alignment horizontal="center"/>
    </xf>
    <xf numFmtId="164" fontId="0" fillId="0" borderId="0" xfId="1" applyNumberFormat="1" applyFont="1"/>
    <xf numFmtId="0" fontId="0" fillId="0" borderId="0" xfId="1" applyNumberFormat="1" applyFont="1"/>
    <xf numFmtId="0" fontId="4" fillId="0" borderId="9" xfId="0" applyFont="1" applyBorder="1"/>
    <xf numFmtId="41" fontId="4" fillId="0" borderId="11" xfId="0" applyNumberFormat="1" applyFont="1" applyBorder="1" applyAlignment="1">
      <alignment horizontal="right"/>
    </xf>
    <xf numFmtId="0" fontId="4" fillId="0" borderId="18" xfId="0" applyFont="1" applyBorder="1"/>
    <xf numFmtId="164" fontId="4" fillId="0" borderId="19" xfId="0" applyNumberFormat="1" applyFont="1" applyBorder="1"/>
    <xf numFmtId="0" fontId="4" fillId="14" borderId="18" xfId="0" applyFont="1" applyFill="1" applyBorder="1"/>
    <xf numFmtId="164" fontId="4" fillId="14" borderId="19" xfId="1" applyNumberFormat="1" applyFont="1" applyFill="1" applyBorder="1"/>
    <xf numFmtId="0" fontId="4" fillId="15" borderId="12" xfId="0" applyFont="1" applyFill="1" applyBorder="1"/>
    <xf numFmtId="164" fontId="13" fillId="15" borderId="14" xfId="0" applyNumberFormat="1" applyFont="1" applyFill="1" applyBorder="1" applyAlignment="1">
      <alignment horizontal="right" vertical="top" wrapText="1"/>
    </xf>
  </cellXfs>
  <cellStyles count="5">
    <cellStyle name="60% - Accent3" xfId="3" builtinId="40"/>
    <cellStyle name="Accent1" xfId="2" builtinId="29"/>
    <cellStyle name="Accent4" xfId="4" builtinId="4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FAF3A-DC82-EE49-9EEF-49506DE4F851}">
  <dimension ref="B1:W104"/>
  <sheetViews>
    <sheetView tabSelected="1" topLeftCell="A21" workbookViewId="0">
      <selection sqref="A1:XFD1048576"/>
    </sheetView>
  </sheetViews>
  <sheetFormatPr baseColWidth="10" defaultColWidth="8.83203125" defaultRowHeight="16" x14ac:dyDescent="0.2"/>
  <cols>
    <col min="1" max="1" width="3.5" customWidth="1"/>
    <col min="2" max="2" width="113.6640625" customWidth="1"/>
    <col min="3" max="3" width="11.6640625" style="162" customWidth="1"/>
    <col min="4" max="4" width="6.83203125" style="162" customWidth="1"/>
    <col min="5" max="19" width="6" style="163" customWidth="1"/>
    <col min="20" max="20" width="12.6640625" customWidth="1"/>
    <col min="21" max="21" width="5.83203125" customWidth="1"/>
    <col min="22" max="22" width="28.83203125" customWidth="1"/>
    <col min="23" max="23" width="20.83203125" customWidth="1"/>
  </cols>
  <sheetData>
    <row r="1" spans="2:23" ht="29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</row>
    <row r="2" spans="2:23" ht="19" x14ac:dyDescent="0.25">
      <c r="B2" s="5" t="s">
        <v>1</v>
      </c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4"/>
    </row>
    <row r="3" spans="2:23" ht="19" x14ac:dyDescent="0.25">
      <c r="B3" s="5" t="s">
        <v>2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4"/>
    </row>
    <row r="4" spans="2:23" ht="19" x14ac:dyDescent="0.25">
      <c r="B4" s="5" t="s">
        <v>3</v>
      </c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4"/>
    </row>
    <row r="5" spans="2:23" ht="19" x14ac:dyDescent="0.25">
      <c r="B5" s="5" t="s">
        <v>4</v>
      </c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4"/>
    </row>
    <row r="6" spans="2:23" ht="19" x14ac:dyDescent="0.25">
      <c r="B6" s="5" t="s">
        <v>5</v>
      </c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  <c r="U6" s="4"/>
    </row>
    <row r="7" spans="2:23" ht="20" thickBot="1" x14ac:dyDescent="0.3">
      <c r="B7" s="9" t="s">
        <v>6</v>
      </c>
      <c r="C7" s="10" t="s">
        <v>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4"/>
    </row>
    <row r="8" spans="2:23" ht="19" x14ac:dyDescent="0.2">
      <c r="B8" s="12" t="s">
        <v>8</v>
      </c>
      <c r="C8" s="13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U8" s="15"/>
    </row>
    <row r="9" spans="2:23" ht="144" customHeight="1" thickBot="1" x14ac:dyDescent="0.25">
      <c r="B9" s="16"/>
      <c r="C9" s="17" t="s">
        <v>10</v>
      </c>
      <c r="D9" s="18" t="s">
        <v>11</v>
      </c>
      <c r="E9" s="19"/>
      <c r="F9" s="19"/>
      <c r="G9" s="19"/>
      <c r="H9" s="20"/>
      <c r="I9" s="19"/>
      <c r="J9" s="19"/>
      <c r="K9" s="19"/>
      <c r="L9" s="21"/>
      <c r="M9" s="19"/>
      <c r="N9" s="19"/>
      <c r="O9" s="19"/>
      <c r="P9" s="19"/>
      <c r="Q9" s="19"/>
      <c r="R9" s="19"/>
      <c r="S9" s="19"/>
      <c r="T9" s="22" t="s">
        <v>12</v>
      </c>
      <c r="U9" s="15"/>
      <c r="V9" s="4"/>
      <c r="W9" s="23"/>
    </row>
    <row r="10" spans="2:23" x14ac:dyDescent="0.2">
      <c r="B10" s="24" t="s">
        <v>13</v>
      </c>
      <c r="C10" s="25">
        <v>825</v>
      </c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>
        <f>C10</f>
        <v>825</v>
      </c>
      <c r="U10" s="29"/>
      <c r="V10" s="29"/>
      <c r="W10" s="30"/>
    </row>
    <row r="11" spans="2:23" ht="17" thickBot="1" x14ac:dyDescent="0.25">
      <c r="B11" s="31" t="s">
        <v>14</v>
      </c>
      <c r="C11" s="32">
        <v>413</v>
      </c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5">
        <f>C11*E11</f>
        <v>0</v>
      </c>
      <c r="U11" s="29"/>
      <c r="V11" s="29"/>
      <c r="W11" s="30"/>
    </row>
    <row r="12" spans="2:23" x14ac:dyDescent="0.2">
      <c r="B12" s="36" t="s">
        <v>15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</row>
    <row r="13" spans="2:23" x14ac:dyDescent="0.2">
      <c r="B13" s="39" t="s">
        <v>16</v>
      </c>
      <c r="C13" s="40">
        <v>48</v>
      </c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>
        <f>C13*SUM(E13:S13)</f>
        <v>0</v>
      </c>
      <c r="U13" s="44"/>
      <c r="V13" s="44"/>
      <c r="W13" s="45"/>
    </row>
    <row r="14" spans="2:23" x14ac:dyDescent="0.2">
      <c r="B14" s="46" t="s">
        <v>17</v>
      </c>
      <c r="C14" s="40">
        <v>60</v>
      </c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>
        <f>C14*SUM(E14:S14)</f>
        <v>0</v>
      </c>
      <c r="U14" s="44"/>
      <c r="V14" s="44"/>
      <c r="W14" s="45"/>
    </row>
    <row r="15" spans="2:23" ht="16.5" customHeight="1" x14ac:dyDescent="0.2">
      <c r="B15" s="47" t="s">
        <v>18</v>
      </c>
      <c r="C15" s="48">
        <v>41</v>
      </c>
      <c r="D15" s="41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3">
        <f>C15*SUM(E15:S15)</f>
        <v>0</v>
      </c>
      <c r="U15" s="44"/>
      <c r="V15" s="44"/>
      <c r="W15" s="45"/>
    </row>
    <row r="16" spans="2:23" ht="17" thickBot="1" x14ac:dyDescent="0.25">
      <c r="B16" s="50" t="s">
        <v>19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2">
        <f>SUM(T13:T15)</f>
        <v>0</v>
      </c>
      <c r="U16" s="53"/>
      <c r="V16" s="53"/>
      <c r="W16" s="54"/>
    </row>
    <row r="17" spans="2:23" x14ac:dyDescent="0.2">
      <c r="B17" s="55" t="s">
        <v>20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44"/>
      <c r="V17" s="44"/>
      <c r="W17" s="45"/>
    </row>
    <row r="18" spans="2:23" x14ac:dyDescent="0.2">
      <c r="B18" s="47" t="s">
        <v>21</v>
      </c>
      <c r="C18" s="40">
        <v>99</v>
      </c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>
        <f>C18*SUM(E18:S18)</f>
        <v>0</v>
      </c>
      <c r="U18" s="58"/>
      <c r="V18" s="44"/>
      <c r="W18" s="45"/>
    </row>
    <row r="19" spans="2:23" x14ac:dyDescent="0.2">
      <c r="B19" s="47" t="s">
        <v>22</v>
      </c>
      <c r="C19" s="40">
        <v>166</v>
      </c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>
        <f>C19*SUM(E19:S19)</f>
        <v>0</v>
      </c>
      <c r="U19" s="58"/>
      <c r="V19" s="44"/>
      <c r="W19" s="45"/>
    </row>
    <row r="20" spans="2:23" x14ac:dyDescent="0.2">
      <c r="B20" s="47" t="s">
        <v>23</v>
      </c>
      <c r="C20" s="48">
        <v>199</v>
      </c>
      <c r="D20" s="41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3">
        <f>C20*SUM(E20:S20)</f>
        <v>0</v>
      </c>
      <c r="U20" s="58"/>
      <c r="V20" s="44"/>
      <c r="W20" s="45"/>
    </row>
    <row r="21" spans="2:23" ht="17" thickBot="1" x14ac:dyDescent="0.25">
      <c r="B21" s="50" t="s">
        <v>19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>
        <f>SUM(T18:T20)</f>
        <v>0</v>
      </c>
      <c r="U21" s="59"/>
      <c r="V21" s="53"/>
      <c r="W21" s="54"/>
    </row>
    <row r="22" spans="2:23" x14ac:dyDescent="0.2">
      <c r="B22" s="55" t="s">
        <v>24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7"/>
    </row>
    <row r="23" spans="2:23" x14ac:dyDescent="0.2">
      <c r="B23" s="47" t="s">
        <v>25</v>
      </c>
      <c r="C23" s="60">
        <v>33</v>
      </c>
      <c r="D23" s="61">
        <v>5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43">
        <f t="shared" ref="T23:T52" si="0">C23*SUM(E23:S23)</f>
        <v>0</v>
      </c>
    </row>
    <row r="24" spans="2:23" x14ac:dyDescent="0.2">
      <c r="B24" s="47" t="s">
        <v>26</v>
      </c>
      <c r="C24" s="63">
        <v>33</v>
      </c>
      <c r="D24" s="61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43">
        <f t="shared" si="0"/>
        <v>0</v>
      </c>
    </row>
    <row r="25" spans="2:23" x14ac:dyDescent="0.2">
      <c r="B25" s="47" t="s">
        <v>27</v>
      </c>
      <c r="C25" s="60">
        <v>33</v>
      </c>
      <c r="D25" s="61">
        <v>5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43">
        <f t="shared" si="0"/>
        <v>0</v>
      </c>
    </row>
    <row r="26" spans="2:23" x14ac:dyDescent="0.2">
      <c r="B26" s="47" t="s">
        <v>28</v>
      </c>
      <c r="C26" s="60">
        <v>33</v>
      </c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43">
        <f t="shared" si="0"/>
        <v>0</v>
      </c>
    </row>
    <row r="27" spans="2:23" x14ac:dyDescent="0.2">
      <c r="B27" s="47" t="s">
        <v>29</v>
      </c>
      <c r="C27" s="60">
        <v>99</v>
      </c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43">
        <f t="shared" si="0"/>
        <v>0</v>
      </c>
    </row>
    <row r="28" spans="2:23" x14ac:dyDescent="0.2">
      <c r="B28" s="47" t="s">
        <v>30</v>
      </c>
      <c r="C28" s="63">
        <v>33</v>
      </c>
      <c r="D28" s="61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43">
        <f t="shared" si="0"/>
        <v>0</v>
      </c>
    </row>
    <row r="29" spans="2:23" x14ac:dyDescent="0.2">
      <c r="B29" s="47" t="s">
        <v>31</v>
      </c>
      <c r="C29" s="60">
        <v>33</v>
      </c>
      <c r="D29" s="61">
        <v>2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43">
        <f t="shared" si="0"/>
        <v>0</v>
      </c>
    </row>
    <row r="30" spans="2:23" x14ac:dyDescent="0.2">
      <c r="B30" s="47" t="s">
        <v>32</v>
      </c>
      <c r="C30" s="63">
        <v>55</v>
      </c>
      <c r="D30" s="61">
        <v>1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43">
        <f t="shared" si="0"/>
        <v>0</v>
      </c>
      <c r="U30" s="4"/>
      <c r="V30" s="4"/>
      <c r="W30" s="4"/>
    </row>
    <row r="31" spans="2:23" x14ac:dyDescent="0.2">
      <c r="B31" s="47" t="s">
        <v>33</v>
      </c>
      <c r="C31" s="63">
        <v>75</v>
      </c>
      <c r="D31" s="61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43">
        <f t="shared" si="0"/>
        <v>0</v>
      </c>
    </row>
    <row r="32" spans="2:23" x14ac:dyDescent="0.2">
      <c r="B32" s="47" t="s">
        <v>34</v>
      </c>
      <c r="C32" s="48">
        <v>181</v>
      </c>
      <c r="D32" s="65">
        <v>1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3">
        <f t="shared" si="0"/>
        <v>0</v>
      </c>
    </row>
    <row r="33" spans="2:23" x14ac:dyDescent="0.2">
      <c r="B33" s="47" t="s">
        <v>35</v>
      </c>
      <c r="C33" s="60">
        <v>33</v>
      </c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43">
        <f t="shared" si="0"/>
        <v>0</v>
      </c>
    </row>
    <row r="34" spans="2:23" x14ac:dyDescent="0.2">
      <c r="B34" s="47" t="s">
        <v>36</v>
      </c>
      <c r="C34" s="63">
        <v>300</v>
      </c>
      <c r="D34" s="61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43">
        <f t="shared" si="0"/>
        <v>0</v>
      </c>
    </row>
    <row r="35" spans="2:23" x14ac:dyDescent="0.2">
      <c r="B35" s="47" t="s">
        <v>37</v>
      </c>
      <c r="C35" s="63">
        <v>375</v>
      </c>
      <c r="D35" s="61">
        <v>1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43">
        <f t="shared" si="0"/>
        <v>0</v>
      </c>
    </row>
    <row r="36" spans="2:23" x14ac:dyDescent="0.2">
      <c r="B36" s="47" t="s">
        <v>38</v>
      </c>
      <c r="C36" s="63">
        <v>225</v>
      </c>
      <c r="D36" s="61">
        <v>3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43">
        <f t="shared" si="0"/>
        <v>0</v>
      </c>
    </row>
    <row r="37" spans="2:23" x14ac:dyDescent="0.2">
      <c r="B37" s="47" t="s">
        <v>39</v>
      </c>
      <c r="C37" s="63">
        <v>225</v>
      </c>
      <c r="D37" s="61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43">
        <f t="shared" si="0"/>
        <v>0</v>
      </c>
    </row>
    <row r="38" spans="2:23" x14ac:dyDescent="0.2">
      <c r="B38" s="47" t="s">
        <v>40</v>
      </c>
      <c r="C38" s="63">
        <v>65</v>
      </c>
      <c r="D38" s="61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43">
        <f t="shared" si="0"/>
        <v>0</v>
      </c>
    </row>
    <row r="39" spans="2:23" x14ac:dyDescent="0.2">
      <c r="B39" s="47" t="s">
        <v>41</v>
      </c>
      <c r="C39" s="63">
        <v>65</v>
      </c>
      <c r="D39" s="61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43">
        <f t="shared" si="0"/>
        <v>0</v>
      </c>
    </row>
    <row r="40" spans="2:23" x14ac:dyDescent="0.2">
      <c r="B40" s="47" t="s">
        <v>42</v>
      </c>
      <c r="C40" s="48">
        <v>225</v>
      </c>
      <c r="D40" s="65">
        <v>1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3">
        <f t="shared" si="0"/>
        <v>0</v>
      </c>
    </row>
    <row r="41" spans="2:23" x14ac:dyDescent="0.2">
      <c r="B41" s="47" t="s">
        <v>43</v>
      </c>
      <c r="C41" s="63">
        <v>150</v>
      </c>
      <c r="D41" s="61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43">
        <f t="shared" si="0"/>
        <v>0</v>
      </c>
    </row>
    <row r="42" spans="2:23" x14ac:dyDescent="0.2">
      <c r="B42" s="47" t="s">
        <v>44</v>
      </c>
      <c r="C42" s="63">
        <v>98</v>
      </c>
      <c r="D42" s="61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43">
        <f t="shared" si="0"/>
        <v>0</v>
      </c>
    </row>
    <row r="43" spans="2:23" x14ac:dyDescent="0.2">
      <c r="B43" s="47" t="s">
        <v>45</v>
      </c>
      <c r="C43" s="63">
        <v>49</v>
      </c>
      <c r="D43" s="61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43">
        <f t="shared" si="0"/>
        <v>0</v>
      </c>
    </row>
    <row r="44" spans="2:23" x14ac:dyDescent="0.2">
      <c r="B44" s="47" t="s">
        <v>46</v>
      </c>
      <c r="C44" s="63">
        <v>49</v>
      </c>
      <c r="D44" s="61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43">
        <f t="shared" si="0"/>
        <v>0</v>
      </c>
    </row>
    <row r="45" spans="2:23" x14ac:dyDescent="0.2">
      <c r="B45" s="47" t="s">
        <v>47</v>
      </c>
      <c r="C45" s="63">
        <v>49</v>
      </c>
      <c r="D45" s="61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43">
        <f t="shared" si="0"/>
        <v>0</v>
      </c>
    </row>
    <row r="46" spans="2:23" x14ac:dyDescent="0.2">
      <c r="B46" s="47" t="s">
        <v>48</v>
      </c>
      <c r="C46" s="60">
        <v>75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43">
        <f t="shared" si="0"/>
        <v>0</v>
      </c>
    </row>
    <row r="47" spans="2:23" x14ac:dyDescent="0.2">
      <c r="B47" s="39" t="s">
        <v>49</v>
      </c>
      <c r="C47" s="63">
        <v>444</v>
      </c>
      <c r="D47" s="61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43">
        <f t="shared" si="0"/>
        <v>0</v>
      </c>
      <c r="U47" s="44"/>
      <c r="V47" s="44"/>
      <c r="W47" s="45"/>
    </row>
    <row r="48" spans="2:23" x14ac:dyDescent="0.2">
      <c r="B48" s="39" t="s">
        <v>50</v>
      </c>
      <c r="C48" s="63">
        <v>444</v>
      </c>
      <c r="D48" s="61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43">
        <f t="shared" si="0"/>
        <v>0</v>
      </c>
      <c r="U48" s="44"/>
      <c r="V48" s="44"/>
      <c r="W48" s="45"/>
    </row>
    <row r="49" spans="2:23" x14ac:dyDescent="0.2">
      <c r="B49" s="47" t="s">
        <v>51</v>
      </c>
      <c r="C49" s="63">
        <v>375</v>
      </c>
      <c r="D49" s="61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43">
        <f t="shared" si="0"/>
        <v>0</v>
      </c>
    </row>
    <row r="50" spans="2:23" x14ac:dyDescent="0.2">
      <c r="B50" s="47" t="s">
        <v>52</v>
      </c>
      <c r="C50" s="63">
        <v>375</v>
      </c>
      <c r="D50" s="61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43">
        <f t="shared" si="0"/>
        <v>0</v>
      </c>
    </row>
    <row r="51" spans="2:23" x14ac:dyDescent="0.2">
      <c r="B51" s="47" t="s">
        <v>53</v>
      </c>
      <c r="C51" s="60">
        <v>100</v>
      </c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43">
        <f t="shared" si="0"/>
        <v>0</v>
      </c>
    </row>
    <row r="52" spans="2:23" x14ac:dyDescent="0.2">
      <c r="B52" s="47" t="s">
        <v>54</v>
      </c>
      <c r="C52" s="60">
        <v>50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43">
        <f t="shared" si="0"/>
        <v>0</v>
      </c>
    </row>
    <row r="53" spans="2:23" ht="17" thickBot="1" x14ac:dyDescent="0.25">
      <c r="B53" s="66" t="s">
        <v>55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8">
        <f>SUM(T23:T52)</f>
        <v>0</v>
      </c>
    </row>
    <row r="54" spans="2:23" x14ac:dyDescent="0.2">
      <c r="B54" s="55" t="s">
        <v>56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7"/>
    </row>
    <row r="55" spans="2:23" x14ac:dyDescent="0.2">
      <c r="B55" s="69" t="s">
        <v>57</v>
      </c>
      <c r="C55" s="70">
        <v>115</v>
      </c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3">
        <f>C55*SUM(E55:S55)</f>
        <v>0</v>
      </c>
    </row>
    <row r="56" spans="2:23" ht="17" x14ac:dyDescent="0.2">
      <c r="B56" s="74" t="s">
        <v>58</v>
      </c>
      <c r="C56" s="63">
        <v>115</v>
      </c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3">
        <f>C56*SUM(E56:S56)</f>
        <v>0</v>
      </c>
    </row>
    <row r="57" spans="2:23" ht="17" x14ac:dyDescent="0.2">
      <c r="B57" s="74" t="s">
        <v>59</v>
      </c>
      <c r="C57" s="63">
        <v>38</v>
      </c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3">
        <f>C57*SUM(E57:S57)</f>
        <v>0</v>
      </c>
      <c r="U57" s="77"/>
      <c r="V57" s="77"/>
      <c r="W57" s="77"/>
    </row>
    <row r="58" spans="2:23" ht="17" x14ac:dyDescent="0.2">
      <c r="B58" s="74" t="s">
        <v>60</v>
      </c>
      <c r="C58" s="63">
        <v>38</v>
      </c>
      <c r="D58" s="75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3">
        <f>C58*SUM(E58:S58)</f>
        <v>0</v>
      </c>
    </row>
    <row r="59" spans="2:23" ht="17" x14ac:dyDescent="0.2">
      <c r="B59" s="74" t="s">
        <v>61</v>
      </c>
      <c r="C59" s="78">
        <v>153</v>
      </c>
      <c r="D59" s="79"/>
      <c r="E59" s="80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3">
        <f>C59*SUM(E59:S59)</f>
        <v>0</v>
      </c>
    </row>
    <row r="60" spans="2:23" ht="17" thickBot="1" x14ac:dyDescent="0.25">
      <c r="B60" s="81" t="s">
        <v>62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68">
        <f>SUM(T55:T59)</f>
        <v>0</v>
      </c>
    </row>
    <row r="61" spans="2:23" x14ac:dyDescent="0.2">
      <c r="B61" s="83" t="s">
        <v>63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5"/>
    </row>
    <row r="62" spans="2:23" ht="17" x14ac:dyDescent="0.2">
      <c r="B62" s="86" t="s">
        <v>64</v>
      </c>
      <c r="C62" s="40">
        <v>77</v>
      </c>
      <c r="D62" s="41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3">
        <f>C62*SUM(E62:S62)</f>
        <v>0</v>
      </c>
    </row>
    <row r="63" spans="2:23" x14ac:dyDescent="0.2">
      <c r="B63" s="87" t="s">
        <v>65</v>
      </c>
      <c r="C63" s="48">
        <v>825</v>
      </c>
      <c r="D63" s="41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3">
        <f>C63*SUM(E63:S63)</f>
        <v>0</v>
      </c>
      <c r="U63" s="77"/>
      <c r="V63" s="77"/>
      <c r="W63" s="77"/>
    </row>
    <row r="64" spans="2:23" x14ac:dyDescent="0.2">
      <c r="B64" s="88" t="s">
        <v>66</v>
      </c>
      <c r="C64" s="48">
        <v>77</v>
      </c>
      <c r="D64" s="41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3">
        <f>C64*SUM(E64:S64)</f>
        <v>0</v>
      </c>
    </row>
    <row r="65" spans="2:20" x14ac:dyDescent="0.2">
      <c r="B65" s="88" t="s">
        <v>67</v>
      </c>
      <c r="C65" s="48"/>
      <c r="D65" s="41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43"/>
    </row>
    <row r="66" spans="2:20" ht="17" x14ac:dyDescent="0.2">
      <c r="B66" s="90" t="s">
        <v>68</v>
      </c>
      <c r="C66" s="48">
        <v>990</v>
      </c>
      <c r="D66" s="41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3">
        <f>C66*SUM(E66:S66)</f>
        <v>0</v>
      </c>
    </row>
    <row r="67" spans="2:20" x14ac:dyDescent="0.2">
      <c r="B67" s="88" t="s">
        <v>69</v>
      </c>
      <c r="C67" s="48">
        <v>495</v>
      </c>
      <c r="D67" s="41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3">
        <f>C67*SUM(E67:S67)</f>
        <v>0</v>
      </c>
    </row>
    <row r="68" spans="2:20" x14ac:dyDescent="0.2">
      <c r="B68" s="88" t="s">
        <v>70</v>
      </c>
      <c r="C68" s="78">
        <v>41</v>
      </c>
      <c r="D68" s="79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43">
        <f>C68*SUM(E68:S68)</f>
        <v>0</v>
      </c>
    </row>
    <row r="69" spans="2:20" ht="17" thickBot="1" x14ac:dyDescent="0.25">
      <c r="B69" s="92" t="s">
        <v>71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52">
        <f>SUM(T62:T68)</f>
        <v>0</v>
      </c>
    </row>
    <row r="70" spans="2:20" x14ac:dyDescent="0.2">
      <c r="B70" s="94" t="s">
        <v>72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6"/>
    </row>
    <row r="71" spans="2:20" ht="17" thickBot="1" x14ac:dyDescent="0.25">
      <c r="B71" s="97" t="s">
        <v>73</v>
      </c>
      <c r="C71" s="98">
        <v>65</v>
      </c>
      <c r="D71" s="99">
        <v>1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1">
        <f>C71*SUM(E71:S71)</f>
        <v>0</v>
      </c>
    </row>
    <row r="72" spans="2:20" x14ac:dyDescent="0.2">
      <c r="B72" s="102" t="s">
        <v>74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4"/>
    </row>
    <row r="73" spans="2:20" x14ac:dyDescent="0.2">
      <c r="B73" s="47" t="s">
        <v>75</v>
      </c>
      <c r="C73" s="105" t="s">
        <v>76</v>
      </c>
      <c r="D73" s="106"/>
      <c r="E73" s="107" t="s">
        <v>76</v>
      </c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9" t="s">
        <v>76</v>
      </c>
    </row>
    <row r="74" spans="2:20" x14ac:dyDescent="0.2">
      <c r="B74" s="47" t="s">
        <v>77</v>
      </c>
      <c r="C74" s="105" t="s">
        <v>76</v>
      </c>
      <c r="D74" s="106"/>
      <c r="E74" s="107" t="s">
        <v>76</v>
      </c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9" t="s">
        <v>76</v>
      </c>
    </row>
    <row r="75" spans="2:20" ht="17" thickBot="1" x14ac:dyDescent="0.25">
      <c r="B75" s="50" t="s">
        <v>78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2">
        <f>SUM(T73,T74)</f>
        <v>0</v>
      </c>
    </row>
    <row r="76" spans="2:20" ht="17" thickBot="1" x14ac:dyDescent="0.25">
      <c r="B76" s="110" t="s">
        <v>79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2"/>
    </row>
    <row r="77" spans="2:20" x14ac:dyDescent="0.2">
      <c r="B77" s="113" t="s">
        <v>77</v>
      </c>
      <c r="C77" s="114" t="s">
        <v>76</v>
      </c>
      <c r="D77" s="115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7" t="s">
        <v>76</v>
      </c>
    </row>
    <row r="78" spans="2:20" x14ac:dyDescent="0.2">
      <c r="B78" s="47" t="s">
        <v>80</v>
      </c>
      <c r="C78" s="105" t="s">
        <v>76</v>
      </c>
      <c r="D78" s="41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09" t="s">
        <v>76</v>
      </c>
    </row>
    <row r="79" spans="2:20" x14ac:dyDescent="0.2">
      <c r="B79" s="47" t="s">
        <v>81</v>
      </c>
      <c r="C79" s="105" t="s">
        <v>76</v>
      </c>
      <c r="D79" s="41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09" t="s">
        <v>76</v>
      </c>
    </row>
    <row r="80" spans="2:20" ht="17" thickBot="1" x14ac:dyDescent="0.25">
      <c r="B80" s="92" t="s">
        <v>82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52">
        <f>SUM(T77:T79)</f>
        <v>0</v>
      </c>
    </row>
    <row r="81" spans="2:23" x14ac:dyDescent="0.2">
      <c r="B81" s="102" t="s">
        <v>83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4"/>
    </row>
    <row r="82" spans="2:23" x14ac:dyDescent="0.2">
      <c r="B82" s="119" t="s">
        <v>84</v>
      </c>
      <c r="C82" s="120">
        <v>111</v>
      </c>
      <c r="D82" s="121"/>
      <c r="E82" s="122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4"/>
      <c r="T82" s="109">
        <f t="shared" ref="T82:T89" si="1">C82*SUM(E82:S82)</f>
        <v>0</v>
      </c>
      <c r="U82" s="125"/>
      <c r="V82" s="125"/>
      <c r="W82" s="125"/>
    </row>
    <row r="83" spans="2:23" x14ac:dyDescent="0.2">
      <c r="B83" s="88" t="s">
        <v>85</v>
      </c>
      <c r="C83" s="120">
        <v>416</v>
      </c>
      <c r="D83" s="121"/>
      <c r="E83" s="122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4"/>
      <c r="T83" s="109">
        <f t="shared" si="1"/>
        <v>0</v>
      </c>
    </row>
    <row r="84" spans="2:23" x14ac:dyDescent="0.2">
      <c r="B84" s="88" t="s">
        <v>86</v>
      </c>
      <c r="C84" s="120">
        <v>500</v>
      </c>
      <c r="D84" s="121"/>
      <c r="E84" s="122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4"/>
      <c r="T84" s="109">
        <f t="shared" si="1"/>
        <v>0</v>
      </c>
    </row>
    <row r="85" spans="2:23" x14ac:dyDescent="0.2">
      <c r="B85" s="88" t="s">
        <v>87</v>
      </c>
      <c r="C85" s="120">
        <v>333</v>
      </c>
      <c r="D85" s="121"/>
      <c r="E85" s="122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4"/>
      <c r="T85" s="109">
        <f t="shared" si="1"/>
        <v>0</v>
      </c>
    </row>
    <row r="86" spans="2:23" x14ac:dyDescent="0.2">
      <c r="B86" s="88" t="s">
        <v>88</v>
      </c>
      <c r="C86" s="120">
        <v>167</v>
      </c>
      <c r="D86" s="121"/>
      <c r="E86" s="122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 s="109">
        <f t="shared" si="1"/>
        <v>0</v>
      </c>
    </row>
    <row r="87" spans="2:23" ht="17" x14ac:dyDescent="0.2">
      <c r="B87" s="126" t="s">
        <v>89</v>
      </c>
      <c r="C87" s="120">
        <v>250</v>
      </c>
      <c r="D87" s="121"/>
      <c r="E87" s="122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4"/>
      <c r="T87" s="109">
        <f t="shared" si="1"/>
        <v>0</v>
      </c>
    </row>
    <row r="88" spans="2:23" x14ac:dyDescent="0.2">
      <c r="B88" s="88" t="s">
        <v>90</v>
      </c>
      <c r="C88" s="120">
        <v>167</v>
      </c>
      <c r="D88" s="121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09">
        <f t="shared" si="1"/>
        <v>0</v>
      </c>
    </row>
    <row r="89" spans="2:23" x14ac:dyDescent="0.2">
      <c r="B89" s="88" t="s">
        <v>91</v>
      </c>
      <c r="C89" s="120">
        <v>250</v>
      </c>
      <c r="D89" s="121"/>
      <c r="E89" s="122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4"/>
      <c r="T89" s="109">
        <f t="shared" si="1"/>
        <v>0</v>
      </c>
      <c r="U89" s="77"/>
      <c r="V89" s="77"/>
      <c r="W89" s="77"/>
    </row>
    <row r="90" spans="2:23" ht="17" thickBot="1" x14ac:dyDescent="0.25">
      <c r="B90" s="128" t="s">
        <v>92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30">
        <f>SUM(T82:T89)</f>
        <v>0</v>
      </c>
    </row>
    <row r="91" spans="2:23" x14ac:dyDescent="0.2">
      <c r="B91" s="131" t="s">
        <v>93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3"/>
    </row>
    <row r="92" spans="2:23" x14ac:dyDescent="0.2">
      <c r="B92" s="134" t="s">
        <v>94</v>
      </c>
      <c r="C92" s="60">
        <v>148</v>
      </c>
      <c r="D92" s="135"/>
      <c r="E92" s="136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8"/>
      <c r="T92" s="139">
        <f>C92*E92</f>
        <v>0</v>
      </c>
    </row>
    <row r="93" spans="2:23" ht="18" customHeight="1" thickBot="1" x14ac:dyDescent="0.25">
      <c r="B93" s="140" t="s">
        <v>95</v>
      </c>
      <c r="C93" s="141">
        <v>236</v>
      </c>
      <c r="D93" s="142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4">
        <f>C93*SUM(E93:S93)</f>
        <v>0</v>
      </c>
    </row>
    <row r="94" spans="2:23" ht="17" thickBot="1" x14ac:dyDescent="0.25">
      <c r="B94" s="145" t="s">
        <v>96</v>
      </c>
      <c r="C94" s="146"/>
      <c r="D94" s="147">
        <f>SUMPRODUCT(C18:C20,D18:D20)+SUMPRODUCT(C23:C52,D23:D52)+C71*D71</f>
        <v>1972</v>
      </c>
      <c r="E94" s="148">
        <f t="shared" ref="E94:S94" si="2">SUMPRODUCT($C13:$C15,E13:E15)+SUMPRODUCT($C18:$C20,E18:E20)+SUMPRODUCT($C23:$C52,E23:E52)+SUMPRODUCT($C55:$C59,E55:E59)+SUMPRODUCT($C62:$C68,E62:E68)+SUMPRODUCT($C82:$C89,E82:E89)+$C71*E71</f>
        <v>0</v>
      </c>
      <c r="F94" s="148">
        <f t="shared" si="2"/>
        <v>0</v>
      </c>
      <c r="G94" s="148">
        <f t="shared" si="2"/>
        <v>0</v>
      </c>
      <c r="H94" s="148">
        <f t="shared" si="2"/>
        <v>0</v>
      </c>
      <c r="I94" s="148">
        <f t="shared" si="2"/>
        <v>0</v>
      </c>
      <c r="J94" s="148">
        <f t="shared" si="2"/>
        <v>0</v>
      </c>
      <c r="K94" s="148">
        <f t="shared" si="2"/>
        <v>0</v>
      </c>
      <c r="L94" s="148">
        <f t="shared" si="2"/>
        <v>0</v>
      </c>
      <c r="M94" s="148">
        <f t="shared" si="2"/>
        <v>0</v>
      </c>
      <c r="N94" s="148">
        <f t="shared" si="2"/>
        <v>0</v>
      </c>
      <c r="O94" s="148">
        <f t="shared" si="2"/>
        <v>0</v>
      </c>
      <c r="P94" s="148">
        <f t="shared" si="2"/>
        <v>0</v>
      </c>
      <c r="Q94" s="148">
        <f t="shared" si="2"/>
        <v>0</v>
      </c>
      <c r="R94" s="148">
        <f t="shared" si="2"/>
        <v>0</v>
      </c>
      <c r="S94" s="148">
        <f t="shared" si="2"/>
        <v>0</v>
      </c>
      <c r="T94" s="149"/>
    </row>
    <row r="95" spans="2:23" ht="17" thickBot="1" x14ac:dyDescent="0.25">
      <c r="B95" s="150" t="s">
        <v>97</v>
      </c>
      <c r="C95" s="151"/>
      <c r="D95" s="152"/>
      <c r="E95" s="153">
        <f t="shared" ref="E95:S95" si="3">SUMPRODUCT($C13:$C15,E13:E15)</f>
        <v>0</v>
      </c>
      <c r="F95" s="153">
        <f t="shared" si="3"/>
        <v>0</v>
      </c>
      <c r="G95" s="153">
        <f t="shared" si="3"/>
        <v>0</v>
      </c>
      <c r="H95" s="153">
        <f t="shared" si="3"/>
        <v>0</v>
      </c>
      <c r="I95" s="153">
        <f t="shared" si="3"/>
        <v>0</v>
      </c>
      <c r="J95" s="153">
        <f t="shared" si="3"/>
        <v>0</v>
      </c>
      <c r="K95" s="153">
        <f t="shared" si="3"/>
        <v>0</v>
      </c>
      <c r="L95" s="153">
        <f t="shared" si="3"/>
        <v>0</v>
      </c>
      <c r="M95" s="153">
        <f t="shared" si="3"/>
        <v>0</v>
      </c>
      <c r="N95" s="153">
        <f t="shared" si="3"/>
        <v>0</v>
      </c>
      <c r="O95" s="153">
        <f t="shared" si="3"/>
        <v>0</v>
      </c>
      <c r="P95" s="153">
        <f t="shared" si="3"/>
        <v>0</v>
      </c>
      <c r="Q95" s="153">
        <f t="shared" si="3"/>
        <v>0</v>
      </c>
      <c r="R95" s="153">
        <f t="shared" si="3"/>
        <v>0</v>
      </c>
      <c r="S95" s="153">
        <f t="shared" si="3"/>
        <v>0</v>
      </c>
      <c r="T95" s="154"/>
    </row>
    <row r="96" spans="2:23" ht="17" thickBot="1" x14ac:dyDescent="0.25">
      <c r="B96" s="150" t="s">
        <v>98</v>
      </c>
      <c r="C96" s="151"/>
      <c r="D96" s="152"/>
      <c r="E96" s="155">
        <f t="shared" ref="E96:S96" si="4">SUMPRODUCT($C18:$C20,E18:E20)+SUMPRODUCT($C23:$C52,E23:E52)</f>
        <v>0</v>
      </c>
      <c r="F96" s="155">
        <f t="shared" si="4"/>
        <v>0</v>
      </c>
      <c r="G96" s="155">
        <f t="shared" si="4"/>
        <v>0</v>
      </c>
      <c r="H96" s="155">
        <f t="shared" si="4"/>
        <v>0</v>
      </c>
      <c r="I96" s="155">
        <f t="shared" si="4"/>
        <v>0</v>
      </c>
      <c r="J96" s="155">
        <f t="shared" si="4"/>
        <v>0</v>
      </c>
      <c r="K96" s="155">
        <f t="shared" si="4"/>
        <v>0</v>
      </c>
      <c r="L96" s="155">
        <f t="shared" si="4"/>
        <v>0</v>
      </c>
      <c r="M96" s="155">
        <f t="shared" si="4"/>
        <v>0</v>
      </c>
      <c r="N96" s="155">
        <f t="shared" si="4"/>
        <v>0</v>
      </c>
      <c r="O96" s="155">
        <f t="shared" si="4"/>
        <v>0</v>
      </c>
      <c r="P96" s="155">
        <f t="shared" si="4"/>
        <v>0</v>
      </c>
      <c r="Q96" s="155">
        <f t="shared" si="4"/>
        <v>0</v>
      </c>
      <c r="R96" s="155">
        <f t="shared" si="4"/>
        <v>0</v>
      </c>
      <c r="S96" s="155">
        <f t="shared" si="4"/>
        <v>0</v>
      </c>
      <c r="T96" s="156"/>
    </row>
    <row r="97" spans="2:20" ht="17" thickBot="1" x14ac:dyDescent="0.25">
      <c r="B97" s="150" t="s">
        <v>99</v>
      </c>
      <c r="C97" s="151"/>
      <c r="D97" s="152"/>
      <c r="E97" s="157">
        <f>SUMPRODUCT($C55:$C59,E55:E59)</f>
        <v>0</v>
      </c>
      <c r="F97" s="157">
        <f t="shared" ref="F97:S97" si="5">SUMPRODUCT($C55:$C59,F55:F59)</f>
        <v>0</v>
      </c>
      <c r="G97" s="157">
        <f t="shared" si="5"/>
        <v>0</v>
      </c>
      <c r="H97" s="157">
        <f t="shared" si="5"/>
        <v>0</v>
      </c>
      <c r="I97" s="157">
        <f t="shared" si="5"/>
        <v>0</v>
      </c>
      <c r="J97" s="157">
        <f t="shared" si="5"/>
        <v>0</v>
      </c>
      <c r="K97" s="157">
        <f t="shared" si="5"/>
        <v>0</v>
      </c>
      <c r="L97" s="157">
        <f t="shared" si="5"/>
        <v>0</v>
      </c>
      <c r="M97" s="157">
        <f t="shared" si="5"/>
        <v>0</v>
      </c>
      <c r="N97" s="157">
        <f t="shared" si="5"/>
        <v>0</v>
      </c>
      <c r="O97" s="157">
        <f t="shared" si="5"/>
        <v>0</v>
      </c>
      <c r="P97" s="157">
        <f t="shared" si="5"/>
        <v>0</v>
      </c>
      <c r="Q97" s="157">
        <f t="shared" si="5"/>
        <v>0</v>
      </c>
      <c r="R97" s="157">
        <f t="shared" si="5"/>
        <v>0</v>
      </c>
      <c r="S97" s="157">
        <f t="shared" si="5"/>
        <v>0</v>
      </c>
      <c r="T97" s="158"/>
    </row>
    <row r="98" spans="2:20" ht="17" thickBot="1" x14ac:dyDescent="0.25">
      <c r="B98" s="159" t="s">
        <v>100</v>
      </c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1">
        <f>SUM(T16,T21,T53,T60,T69,T71,T80,T90)</f>
        <v>0</v>
      </c>
    </row>
    <row r="100" spans="2:20" ht="17" thickBot="1" x14ac:dyDescent="0.25"/>
    <row r="101" spans="2:20" x14ac:dyDescent="0.2">
      <c r="B101" s="164" t="s">
        <v>101</v>
      </c>
      <c r="C101" s="165"/>
    </row>
    <row r="102" spans="2:20" x14ac:dyDescent="0.2">
      <c r="B102" s="166" t="s">
        <v>102</v>
      </c>
      <c r="C102" s="167">
        <f>T98</f>
        <v>0</v>
      </c>
    </row>
    <row r="103" spans="2:20" x14ac:dyDescent="0.2">
      <c r="B103" s="168" t="s">
        <v>103</v>
      </c>
      <c r="C103" s="169">
        <f>C101*C102</f>
        <v>0</v>
      </c>
    </row>
    <row r="104" spans="2:20" ht="17" thickBot="1" x14ac:dyDescent="0.25">
      <c r="B104" s="170" t="s">
        <v>104</v>
      </c>
      <c r="C104" s="171">
        <f>T10+D94+C103</f>
        <v>2797</v>
      </c>
    </row>
  </sheetData>
  <mergeCells count="43">
    <mergeCell ref="B98:S98"/>
    <mergeCell ref="E92:S92"/>
    <mergeCell ref="B94:C94"/>
    <mergeCell ref="B95:D95"/>
    <mergeCell ref="T95:T97"/>
    <mergeCell ref="B96:D96"/>
    <mergeCell ref="B97:D97"/>
    <mergeCell ref="E84:S84"/>
    <mergeCell ref="E85:S85"/>
    <mergeCell ref="E86:S86"/>
    <mergeCell ref="E87:S87"/>
    <mergeCell ref="E89:S89"/>
    <mergeCell ref="B90:S90"/>
    <mergeCell ref="E78:S78"/>
    <mergeCell ref="E79:S79"/>
    <mergeCell ref="B80:S80"/>
    <mergeCell ref="B81:T81"/>
    <mergeCell ref="E82:S82"/>
    <mergeCell ref="E83:S83"/>
    <mergeCell ref="B72:T72"/>
    <mergeCell ref="E73:S73"/>
    <mergeCell ref="E74:S74"/>
    <mergeCell ref="B75:S75"/>
    <mergeCell ref="B76:T76"/>
    <mergeCell ref="E77:S77"/>
    <mergeCell ref="B54:T54"/>
    <mergeCell ref="B60:S60"/>
    <mergeCell ref="B61:T61"/>
    <mergeCell ref="E65:S65"/>
    <mergeCell ref="B69:S69"/>
    <mergeCell ref="B70:T70"/>
    <mergeCell ref="B12:T12"/>
    <mergeCell ref="B16:S16"/>
    <mergeCell ref="B17:T17"/>
    <mergeCell ref="B21:S21"/>
    <mergeCell ref="B22:T22"/>
    <mergeCell ref="B53:S53"/>
    <mergeCell ref="B1:T1"/>
    <mergeCell ref="C7:T7"/>
    <mergeCell ref="B8:B9"/>
    <mergeCell ref="C8:T8"/>
    <mergeCell ref="E10:S10"/>
    <mergeCell ref="E11:S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2022-08-24T20:58:58Z</dcterms:created>
  <dcterms:modified xsi:type="dcterms:W3CDTF">2022-08-24T21:00:00Z</dcterms:modified>
</cp:coreProperties>
</file>